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60" yWindow="3165" windowWidth="23145" windowHeight="15600" tabRatio="897" activeTab="0"/>
  </bookViews>
  <sheets>
    <sheet name="Introduction " sheetId="1" r:id="rId1"/>
    <sheet name="Step 1 Enter District Data" sheetId="2" r:id="rId2"/>
    <sheet name="Step 2 Enter Facilities Costs" sheetId="3" r:id="rId3"/>
    <sheet name="Step 3 Set Joint-Use Policies" sheetId="4" r:id="rId4"/>
    <sheet name="Step 4 Apply Fee Structure" sheetId="5" r:id="rId5"/>
    <sheet name="Definitions" sheetId="6" r:id="rId6"/>
  </sheets>
  <definedNames>
    <definedName name="_xlnm.Print_Area" localSheetId="5">'Definitions'!$A$1:$B$19</definedName>
    <definedName name="_xlnm.Print_Area" localSheetId="0">'Introduction '!$A$1:$B$29</definedName>
    <definedName name="_xlnm.Print_Area" localSheetId="1">'Step 1 Enter District Data'!$A$1:$F$8</definedName>
    <definedName name="_xlnm.Print_Area" localSheetId="2">'Step 2 Enter Facilities Costs'!$A$1:$F$35</definedName>
    <definedName name="_xlnm.Print_Area" localSheetId="4">'Step 4 Apply Fee Structure'!$A$1:$E$26</definedName>
    <definedName name="_xlnm.Print_Titles" localSheetId="5">'Definitions'!$1:$1</definedName>
    <definedName name="_xlnm.Print_Titles" localSheetId="2">'Step 2 Enter Facilities Costs'!$1:$2</definedName>
  </definedNames>
  <calcPr fullCalcOnLoad="1"/>
</workbook>
</file>

<file path=xl/sharedStrings.xml><?xml version="1.0" encoding="utf-8"?>
<sst xmlns="http://schemas.openxmlformats.org/spreadsheetml/2006/main" count="169" uniqueCount="142">
  <si>
    <t>Total Estimated Building Replacement Costs</t>
  </si>
  <si>
    <t>Capital Costs</t>
  </si>
  <si>
    <t>Capital Management Costs</t>
  </si>
  <si>
    <t>Total Capital Costs</t>
  </si>
  <si>
    <t>Facilities Operating Costs</t>
  </si>
  <si>
    <t>Utilities</t>
  </si>
  <si>
    <t>Custodial Services</t>
  </si>
  <si>
    <t>Security</t>
  </si>
  <si>
    <t>Total Facilities Operating Costs</t>
  </si>
  <si>
    <t>District Facility Office</t>
  </si>
  <si>
    <t>School-Level Administration (Principal)</t>
  </si>
  <si>
    <t>Human Resources Administration</t>
  </si>
  <si>
    <t>Superintendent's Office</t>
  </si>
  <si>
    <t>Payroll</t>
  </si>
  <si>
    <t>Office of Emergency Planning</t>
  </si>
  <si>
    <t>Purchasing Department</t>
  </si>
  <si>
    <t>Pensions &amp; Benefits</t>
  </si>
  <si>
    <t>Total Facilities Administrative Costs</t>
  </si>
  <si>
    <t>Operating Costs</t>
  </si>
  <si>
    <t>Administrative Costs</t>
  </si>
  <si>
    <t>Core Space Factor</t>
  </si>
  <si>
    <t>Environmental Health Office</t>
  </si>
  <si>
    <t>Classroom</t>
  </si>
  <si>
    <t>Real Estate Office</t>
  </si>
  <si>
    <t>Total Building Gross Square Footage (GSF)</t>
  </si>
  <si>
    <t>The basic data, assumptions, and policies that guide the determination of the cost of ownership.</t>
  </si>
  <si>
    <t>Fee Structure</t>
  </si>
  <si>
    <t>The level of assignment of fees that align with the district policy and data related to school facilities.</t>
  </si>
  <si>
    <t>Term</t>
  </si>
  <si>
    <t>Definition</t>
  </si>
  <si>
    <t>$/GSF</t>
  </si>
  <si>
    <t>GSF</t>
  </si>
  <si>
    <t>hours</t>
  </si>
  <si>
    <t>Actual</t>
  </si>
  <si>
    <t>Estimate</t>
  </si>
  <si>
    <t>Policy</t>
  </si>
  <si>
    <t>Industry</t>
  </si>
  <si>
    <t xml:space="preserve">School district </t>
  </si>
  <si>
    <t>School district</t>
  </si>
  <si>
    <t>Data Source</t>
  </si>
  <si>
    <t>Data Type</t>
  </si>
  <si>
    <t>Custodial and Security Overtime</t>
  </si>
  <si>
    <t>Annual Cost/SF</t>
  </si>
  <si>
    <t>Cost/Hr/SF</t>
  </si>
  <si>
    <t>Civic Users</t>
  </si>
  <si>
    <t>Program Partners</t>
  </si>
  <si>
    <t>Community Users</t>
  </si>
  <si>
    <t>Private Users</t>
  </si>
  <si>
    <t>Share Dedicated to Facilities</t>
  </si>
  <si>
    <t>Cost Elements</t>
  </si>
  <si>
    <t>Policy Decision</t>
  </si>
  <si>
    <t xml:space="preserve">The percent of the administrative expenditure which is related to the decision making, management, or oversight of school facilities. </t>
  </si>
  <si>
    <t>Cost of Ownership</t>
  </si>
  <si>
    <t>Total District Cost</t>
  </si>
  <si>
    <t>Total Net Square Footage</t>
  </si>
  <si>
    <t xml:space="preserve">Core Space Factor </t>
  </si>
  <si>
    <t>Facility design standard</t>
  </si>
  <si>
    <t>District Data and Policy</t>
  </si>
  <si>
    <t>Total Usable Hours per Year</t>
  </si>
  <si>
    <t>years</t>
  </si>
  <si>
    <t>%</t>
  </si>
  <si>
    <t>Type of Space</t>
  </si>
  <si>
    <t>Total Cost/Hr</t>
  </si>
  <si>
    <t>About the Calculator</t>
  </si>
  <si>
    <t>Annualized Cost for Facilities</t>
  </si>
  <si>
    <t>Capital Cost Basis</t>
  </si>
  <si>
    <t>Fee Levels</t>
  </si>
  <si>
    <t>Building Depreciation Schedule</t>
  </si>
  <si>
    <t>School Facilities Cost Calculator:</t>
  </si>
  <si>
    <t>How to Use the Calculator</t>
  </si>
  <si>
    <t>Total Gross Square Footage</t>
  </si>
  <si>
    <t>Total Annual Cost per Space</t>
  </si>
  <si>
    <t>Level 1</t>
  </si>
  <si>
    <t>Level 2</t>
  </si>
  <si>
    <t>Level 3</t>
  </si>
  <si>
    <t>Level 4</t>
  </si>
  <si>
    <t>Private Users 1</t>
  </si>
  <si>
    <t>Private Users 2</t>
  </si>
  <si>
    <t>Level 5</t>
  </si>
  <si>
    <t xml:space="preserve">Long Term Debt Service </t>
  </si>
  <si>
    <t>Total Cost /per GSF/per hour</t>
  </si>
  <si>
    <t>% of Costs to be Recovered</t>
  </si>
  <si>
    <t>Annual Cost of Ownership per Space</t>
  </si>
  <si>
    <t>Classroom Fees</t>
  </si>
  <si>
    <t>Gymnasium Fees</t>
  </si>
  <si>
    <t>Cafeteria/Multi-Purpose Fees</t>
  </si>
  <si>
    <t>Joint-Use Space</t>
  </si>
  <si>
    <t>Total Site Acres</t>
  </si>
  <si>
    <t>acres</t>
  </si>
  <si>
    <r>
      <t xml:space="preserve">Amount </t>
    </r>
    <r>
      <rPr>
        <b/>
        <sz val="10"/>
        <color indexed="9"/>
        <rFont val="Calibri"/>
        <family val="2"/>
      </rPr>
      <t>(Sample Data)</t>
    </r>
  </si>
  <si>
    <t>Unit</t>
  </si>
  <si>
    <t>Total Usable Hours Per Year</t>
  </si>
  <si>
    <t>Admin-Related Facilities Costs</t>
  </si>
  <si>
    <r>
      <t>Current</t>
    </r>
    <r>
      <rPr>
        <sz val="11"/>
        <color indexed="8"/>
        <rFont val="Calibri"/>
        <family val="2"/>
      </rPr>
      <t>-</t>
    </r>
    <r>
      <rPr>
        <sz val="11"/>
        <color indexed="8"/>
        <rFont val="Calibri"/>
        <family val="2"/>
      </rPr>
      <t>Year Building Replacement Value</t>
    </r>
  </si>
  <si>
    <t>The total number of hours that the district operates a school facility so that it can be occupied by administrative staff and/or teachers and students. If the school can be occupied 5 days a week, 10 hours a day for 50 weeks, then the total usable hours is 2,500.</t>
  </si>
  <si>
    <t>The expenditures required to manage the operations and capital costs associated with the decision making, management, and oversight of school facilities.</t>
  </si>
  <si>
    <t>A Joint-Use Tool for Fair Fees</t>
  </si>
  <si>
    <t>The School Facilities Cost Calculator was developed by the 21st Century School Fund (21CSF) and the Center for Cities &amp; Schools (CC&amp;S) at the University of California, Berkeley. Funding was provided by Convergence Partnership and Active Living Research.</t>
  </si>
  <si>
    <t>The School Facilities Cost Calculator, which also is available online at http://www.bestfacilities.org/jointusecalc, enables school districts to do the following:</t>
  </si>
  <si>
    <t>1) Determine the true cost of ownership of all its facilities and grounds— including operating, administrative, and capital costs</t>
  </si>
  <si>
    <t>2) Develop a transparent fee structure for joint use of its facilities, based on the real cost of ownership and district policies on joint use</t>
  </si>
  <si>
    <r>
      <t xml:space="preserve">This Excel version of the calculator contains four interconnected worksheets, each of which generates calculations based on values that you enter: facility data, time and use estimates, district policy assumptions, and district costs. You enter these values in the fields highlight in yellow. </t>
    </r>
    <r>
      <rPr>
        <b/>
        <i/>
        <sz val="11"/>
        <rFont val="Calibri"/>
        <family val="2"/>
      </rPr>
      <t>The default data that appear in this file are for illustrative purposes only; we encourage you to tailor the Excel file to fit the unique realities in your district.</t>
    </r>
  </si>
  <si>
    <t>See more resources on the joint use of public school facilities at http://www.bestfacilities.org.</t>
  </si>
  <si>
    <t>Step 1: Enter District Data (Tab 2)</t>
  </si>
  <si>
    <t>This tab collects the basic data, estimates, and assumptions that form the basis of the calculator's output.</t>
  </si>
  <si>
    <r>
      <t xml:space="preserve">Basic District Data — </t>
    </r>
    <r>
      <rPr>
        <i/>
        <sz val="18"/>
        <color indexed="9"/>
        <rFont val="Calibri"/>
        <family val="2"/>
      </rPr>
      <t>Enter your district information where fields are yellow.</t>
    </r>
  </si>
  <si>
    <r>
      <t>Facilities-Related Costs</t>
    </r>
    <r>
      <rPr>
        <b/>
        <sz val="11"/>
        <color indexed="9"/>
        <rFont val="Calibri"/>
        <family val="2"/>
      </rPr>
      <t xml:space="preserve"> (Sample Data)</t>
    </r>
    <r>
      <rPr>
        <b/>
        <sz val="11"/>
        <color indexed="9"/>
        <rFont val="Calibri"/>
        <family val="2"/>
      </rPr>
      <t xml:space="preserve"> — </t>
    </r>
    <r>
      <rPr>
        <i/>
        <sz val="18"/>
        <color indexed="9"/>
        <rFont val="Calibri"/>
        <family val="2"/>
      </rPr>
      <t>Enter your district information where fields are yellow</t>
    </r>
    <r>
      <rPr>
        <i/>
        <sz val="18"/>
        <color indexed="9"/>
        <rFont val="Calibri"/>
        <family val="2"/>
      </rPr>
      <t>.</t>
    </r>
  </si>
  <si>
    <t>District's Insurance Cost</t>
  </si>
  <si>
    <t>Maintenance and Repairs</t>
  </si>
  <si>
    <r>
      <t xml:space="preserve">Set Joint-Use Policies — </t>
    </r>
    <r>
      <rPr>
        <i/>
        <sz val="18"/>
        <color indexed="9"/>
        <rFont val="Calibri"/>
        <family val="2"/>
      </rPr>
      <t>Enter your district fee levels where fields are yellow</t>
    </r>
    <r>
      <rPr>
        <i/>
        <sz val="18"/>
        <color indexed="9"/>
        <rFont val="Calibri"/>
        <family val="2"/>
      </rPr>
      <t>.</t>
    </r>
  </si>
  <si>
    <r>
      <t xml:space="preserve">Apply Fee Structure </t>
    </r>
    <r>
      <rPr>
        <b/>
        <sz val="11"/>
        <color indexed="9"/>
        <rFont val="Calibri"/>
        <family val="2"/>
      </rPr>
      <t>(Sample Data)</t>
    </r>
    <r>
      <rPr>
        <b/>
        <sz val="18"/>
        <color indexed="9"/>
        <rFont val="Calibri"/>
        <family val="2"/>
      </rPr>
      <t xml:space="preserve"> — </t>
    </r>
    <r>
      <rPr>
        <b/>
        <i/>
        <sz val="18"/>
        <color indexed="9"/>
        <rFont val="Calibri"/>
        <family val="0"/>
      </rPr>
      <t>Enter district information where fields are yellow.</t>
    </r>
  </si>
  <si>
    <t>Gymnasium</t>
  </si>
  <si>
    <t>Cafeteria/Multipurpose Room</t>
  </si>
  <si>
    <t>This tab calculates the total annual facilities-related expenditures in a district. The costs are organized into three main categories: operating costs, administrative costs, and capital costs.</t>
  </si>
  <si>
    <t>Step 2: Enter Facilities-Related Costs (Tab 3)</t>
  </si>
  <si>
    <r>
      <t xml:space="preserve">Step 3: </t>
    </r>
    <r>
      <rPr>
        <b/>
        <sz val="12"/>
        <rFont val="Calibri"/>
        <family val="0"/>
      </rPr>
      <t>Set Joint-Use Policies</t>
    </r>
    <r>
      <rPr>
        <b/>
        <sz val="12"/>
        <rFont val="Calibri"/>
        <family val="0"/>
      </rPr>
      <t xml:space="preserve"> (Tab 4)</t>
    </r>
  </si>
  <si>
    <r>
      <t xml:space="preserve">This tab </t>
    </r>
    <r>
      <rPr>
        <sz val="11"/>
        <rFont val="Calibri"/>
        <family val="2"/>
      </rPr>
      <t>helps you develop a joint-use fee policy and structure.</t>
    </r>
  </si>
  <si>
    <r>
      <t>Step 4: Apply Fee Structure</t>
    </r>
    <r>
      <rPr>
        <b/>
        <sz val="12"/>
        <rFont val="Calibri"/>
        <family val="0"/>
      </rPr>
      <t xml:space="preserve"> (Tab </t>
    </r>
    <r>
      <rPr>
        <b/>
        <sz val="12"/>
        <rFont val="Calibri"/>
        <family val="0"/>
      </rPr>
      <t>5</t>
    </r>
    <r>
      <rPr>
        <b/>
        <sz val="12"/>
        <rFont val="Calibri"/>
        <family val="0"/>
      </rPr>
      <t>)</t>
    </r>
  </si>
  <si>
    <t>This tab helps you determine the fees to charge for different types of spaces.</t>
  </si>
  <si>
    <t>Current-Year Building Replacement Value</t>
  </si>
  <si>
    <r>
      <t>The total GSF of all buildings in the school district inventory</t>
    </r>
    <r>
      <rPr>
        <sz val="11"/>
        <rFont val="Calibri"/>
        <family val="2"/>
      </rPr>
      <t xml:space="preserve">. </t>
    </r>
    <r>
      <rPr>
        <sz val="11"/>
        <rFont val="Calibri"/>
        <family val="2"/>
      </rPr>
      <t>If the Cost of Ownership is to be analyzed related to only one facility, then the GSF would be of the one facility, but then all costs would need to be related to just that one facility.</t>
    </r>
  </si>
  <si>
    <t>The estimate of the current market cost on a per square foot basis to replace the existing school facility or facilities. This varies depending on regional construction and labor costs, as well as the quality of design and construction. The market cost of a school facility replacement value should include the “hard” costs for construction, as well as the “soft” costs for design and project management. It would not include site purchase costs, but it would include site preparation costs.</t>
  </si>
  <si>
    <t xml:space="preserve">The determination, based on the quality of design, materials, and construction quality, of the average life expectancy of major building systems, components, and structure. For example, if schools are built of brick, with slate roofs, terrazo floors, and tile interior wall hallways, they may be considered to have an 80-year life. If they are built with block, VCT floors, built-up roof, and sheet rock hallways, they would be considered to have a 30-year life.  </t>
  </si>
  <si>
    <t xml:space="preserve">The total land area encompassed by district facilities, totaled in acres.  </t>
  </si>
  <si>
    <t>The estimate of the percentage of the building GSF that is hallways, stairways, elevators, bathrooms, and operational support spaces included in the GSF of a building, but excluded from the net square footage of community-use space.</t>
  </si>
  <si>
    <t>These are organizations or individuals from the local community who use the school facilities for civic purposes, such as voting, community meetings, informal recreation, and shelter in an emergency.</t>
  </si>
  <si>
    <t>These are nonprofit organizations or other public agencies that use the school facilities and whose primary purpose is to provide programs and/or services that are designed and operated to advance the academic success of the children in the school.</t>
  </si>
  <si>
    <t>These are nonprofit organizations or other public agencies that use the school facilities and whose primary purpose is to provide programs and/or services that serve the local neighborhood or community, but are not explicitly designed and operated to advance the academic success of the children in the school.</t>
  </si>
  <si>
    <t>These are organizations, for profit or nonprofit, that are using the facility to raise revenue.</t>
  </si>
  <si>
    <t>These are for-profit organizations that are using a facility for business purposes.</t>
  </si>
  <si>
    <t xml:space="preserve">The determination, based on the quality of design, materials, and construction quality, of the average life expectancy of major building systems, components, and structure. For example, if schools are built of brick, with slate roofs, terrazo floors, and tile interior wall hallways, they may be considered to have an 80-year life. If they are built with block, VCT floors, built-up roof, and sheet rock hallways, they would be considered to have a 30-year life. </t>
  </si>
  <si>
    <t>The expenditures needed to keep facilities in a state of good repair. They are based on the estimated current replacement value and the number of years estimated for the building's full depreciation.</t>
  </si>
  <si>
    <t>The organizations or individuals from the local community who use the school facilities for civic purposes, such as voting, community meetings, informal recreation, and shelter in an emergency.</t>
  </si>
  <si>
    <t>The nonprofit organizations or other public agencies that use the school facilities and whose primary purpose is to provide programs and/or services that serve the local neighborhood or community, but are not explicitly designed and operated to advance the academic success of the children in the school.</t>
  </si>
  <si>
    <t>The individual budget and actual expenditure line items associated with school facility operation, administration, capital outlay, and opportunity costs.</t>
  </si>
  <si>
    <t>The expenditures required to opearte a facility safely and pay for utilities, custodial services, event setup, security, and overtime.</t>
  </si>
  <si>
    <t>The are organizations, for profit or nonprofit, that are using the facility to raise revenue.</t>
  </si>
  <si>
    <t>The are nonprofit organizations or other public agencies that use the school facilities and whose primary purpose is to provide programs and/or services that are designed and operated to advance the academic success of the children in the school.</t>
  </si>
  <si>
    <t>The total GSF of all buildings in the school district inventory. If the Cost of Ownership is to be analyzed related to only one facility, then the GSF would be of the one facility, but then all costs would need to be related to just that one facility.</t>
  </si>
  <si>
    <t>The total land area encompassed by district facilities, totaled in acres.</t>
  </si>
  <si>
    <t>The type of valuation used for determining the Capital Cost of Ownership—either current replacement value of buildings or a 5-year average of actual capital expenditures and related capital costs, such as interest and management of the capital program.</t>
  </si>
  <si>
    <t xml:space="preserve">A detailed user guide for the Excel version of the School Facilities Cost Calculator is available at http://www.bestfacilities.org/best-home/Project3.asp?ProjID=50.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</si>
</sst>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_);_(&quot;$&quot;* \(#,##0.000\);_(&quot;$&quot;* &quot;-&quot;??_);_(@_)"/>
    <numFmt numFmtId="167" formatCode="_(&quot;$&quot;* #,##0.00000_);_(&quot;$&quot;* \(#,##0.00000\);_(&quot;$&quot;* &quot;-&quot;??_);_(@_)"/>
    <numFmt numFmtId="168" formatCode="_(&quot;$&quot;* #,##0.000000_);_(&quot;$&quot;* \(#,##0.000000\);_(&quot;$&quot;* &quot;-&quot;??_);_(@_)"/>
  </numFmts>
  <fonts count="65">
    <font>
      <sz val="10"/>
      <name val="Verdana"/>
      <family val="0"/>
    </font>
    <font>
      <sz val="11"/>
      <color indexed="8"/>
      <name val="Calibri"/>
      <family val="2"/>
    </font>
    <font>
      <sz val="8"/>
      <name val="Verdana"/>
      <family val="0"/>
    </font>
    <font>
      <u val="single"/>
      <sz val="10"/>
      <color indexed="12"/>
      <name val="Verdana"/>
      <family val="2"/>
    </font>
    <font>
      <sz val="10"/>
      <name val="Calibri"/>
      <family val="2"/>
    </font>
    <font>
      <b/>
      <sz val="18"/>
      <name val="Calibri"/>
      <family val="2"/>
    </font>
    <font>
      <b/>
      <sz val="10"/>
      <name val="Calibri"/>
      <family val="2"/>
    </font>
    <font>
      <b/>
      <sz val="11"/>
      <name val="Calibri"/>
      <family val="2"/>
    </font>
    <font>
      <sz val="11"/>
      <name val="Calibri"/>
      <family val="2"/>
    </font>
    <font>
      <sz val="12"/>
      <name val="Calibri"/>
      <family val="0"/>
    </font>
    <font>
      <b/>
      <sz val="16"/>
      <color indexed="8"/>
      <name val="Calibri"/>
      <family val="0"/>
    </font>
    <font>
      <sz val="16"/>
      <name val="Calibri"/>
      <family val="0"/>
    </font>
    <font>
      <b/>
      <sz val="16"/>
      <name val="Calibri"/>
      <family val="0"/>
    </font>
    <font>
      <sz val="11"/>
      <name val="Verdana"/>
      <family val="2"/>
    </font>
    <font>
      <b/>
      <i/>
      <sz val="11"/>
      <name val="Calibri"/>
      <family val="2"/>
    </font>
    <font>
      <b/>
      <sz val="12"/>
      <name val="Calibri"/>
      <family val="0"/>
    </font>
    <font>
      <sz val="12"/>
      <name val="Verdana"/>
      <family val="2"/>
    </font>
    <font>
      <b/>
      <sz val="10"/>
      <color indexed="9"/>
      <name val="Calibri"/>
      <family val="2"/>
    </font>
    <font>
      <i/>
      <sz val="18"/>
      <color indexed="9"/>
      <name val="Calibri"/>
      <family val="2"/>
    </font>
    <font>
      <b/>
      <sz val="11"/>
      <color indexed="9"/>
      <name val="Calibri"/>
      <family val="2"/>
    </font>
    <font>
      <b/>
      <i/>
      <sz val="18"/>
      <color indexed="9"/>
      <name val="Calibri"/>
      <family val="0"/>
    </font>
    <font>
      <sz val="18"/>
      <name val="Calibri"/>
      <family val="0"/>
    </font>
    <font>
      <b/>
      <sz val="18"/>
      <color indexed="9"/>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Calibri"/>
      <family val="2"/>
    </font>
    <font>
      <b/>
      <sz val="16"/>
      <color indexed="9"/>
      <name val="Calibri"/>
      <family val="2"/>
    </font>
    <font>
      <sz val="10"/>
      <color indexed="29"/>
      <name val="Calibri"/>
      <family val="0"/>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Calibri"/>
      <family val="2"/>
    </font>
    <font>
      <sz val="10"/>
      <color theme="0"/>
      <name val="Calibri"/>
      <family val="2"/>
    </font>
    <font>
      <b/>
      <sz val="10"/>
      <color theme="0"/>
      <name val="Calibri"/>
      <family val="2"/>
    </font>
    <font>
      <b/>
      <sz val="16"/>
      <color theme="0"/>
      <name val="Calibri"/>
      <family val="2"/>
    </font>
    <font>
      <sz val="10"/>
      <color rgb="FFFFEB54"/>
      <name val="Calibri"/>
      <family val="0"/>
    </font>
    <font>
      <sz val="12"/>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
      <patternFill patternType="solid">
        <fgColor rgb="FF8AAF6E"/>
        <bgColor indexed="64"/>
      </patternFill>
    </fill>
    <fill>
      <patternFill patternType="solid">
        <fgColor rgb="FFFCED4F"/>
        <bgColor indexed="64"/>
      </patternFill>
    </fill>
    <fill>
      <patternFill patternType="solid">
        <fgColor rgb="FFEFD453"/>
        <bgColor indexed="64"/>
      </patternFill>
    </fill>
    <fill>
      <patternFill patternType="solid">
        <fgColor rgb="FFD57236"/>
        <bgColor indexed="64"/>
      </patternFill>
    </fill>
    <fill>
      <patternFill patternType="solid">
        <fgColor rgb="FF726467"/>
        <bgColor indexed="64"/>
      </patternFill>
    </fill>
    <fill>
      <patternFill patternType="solid">
        <fgColor rgb="FF84B67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2">
    <xf numFmtId="0" fontId="0" fillId="0" borderId="0" xfId="0" applyAlignment="1">
      <alignment/>
    </xf>
    <xf numFmtId="0" fontId="4" fillId="0" borderId="0" xfId="0" applyFont="1" applyAlignment="1">
      <alignment/>
    </xf>
    <xf numFmtId="44" fontId="4" fillId="0" borderId="0" xfId="44" applyFont="1" applyAlignment="1">
      <alignment/>
    </xf>
    <xf numFmtId="165" fontId="4" fillId="0" borderId="0" xfId="44" applyNumberFormat="1" applyFont="1" applyAlignment="1">
      <alignment/>
    </xf>
    <xf numFmtId="0" fontId="6" fillId="0" borderId="0" xfId="0" applyFont="1" applyAlignment="1">
      <alignment/>
    </xf>
    <xf numFmtId="9" fontId="4" fillId="0" borderId="0" xfId="58" applyFont="1" applyAlignment="1">
      <alignment/>
    </xf>
    <xf numFmtId="0" fontId="4" fillId="0" borderId="0" xfId="0" applyFont="1" applyFill="1" applyAlignment="1">
      <alignment/>
    </xf>
    <xf numFmtId="0" fontId="4" fillId="0" borderId="0" xfId="0" applyFont="1" applyFill="1" applyAlignment="1">
      <alignment horizontal="left" indent="1"/>
    </xf>
    <xf numFmtId="44" fontId="4" fillId="0" borderId="0" xfId="44" applyFont="1" applyFill="1" applyAlignment="1">
      <alignment/>
    </xf>
    <xf numFmtId="0" fontId="4" fillId="0" borderId="0" xfId="0" applyFont="1" applyAlignment="1">
      <alignment wrapText="1"/>
    </xf>
    <xf numFmtId="167" fontId="4" fillId="0" borderId="0" xfId="44" applyNumberFormat="1" applyFont="1" applyAlignment="1">
      <alignment/>
    </xf>
    <xf numFmtId="0" fontId="7" fillId="0" borderId="10" xfId="0" applyFont="1" applyBorder="1" applyAlignment="1">
      <alignment/>
    </xf>
    <xf numFmtId="165" fontId="7" fillId="0" borderId="11" xfId="44" applyNumberFormat="1" applyFont="1" applyBorder="1" applyAlignment="1">
      <alignment horizontal="center"/>
    </xf>
    <xf numFmtId="9" fontId="7" fillId="0" borderId="11" xfId="58" applyFont="1" applyBorder="1" applyAlignment="1">
      <alignment horizontal="center" wrapText="1"/>
    </xf>
    <xf numFmtId="44" fontId="7" fillId="0" borderId="11" xfId="44" applyFont="1" applyBorder="1" applyAlignment="1">
      <alignment horizontal="center"/>
    </xf>
    <xf numFmtId="0" fontId="8" fillId="0" borderId="12" xfId="0" applyFont="1" applyFill="1" applyBorder="1" applyAlignment="1">
      <alignment horizontal="left" indent="1"/>
    </xf>
    <xf numFmtId="167" fontId="8" fillId="0" borderId="0" xfId="44" applyNumberFormat="1" applyFont="1" applyBorder="1" applyAlignment="1">
      <alignment/>
    </xf>
    <xf numFmtId="0" fontId="8" fillId="0" borderId="12" xfId="0" applyFont="1" applyBorder="1" applyAlignment="1">
      <alignment horizontal="left" indent="1"/>
    </xf>
    <xf numFmtId="165" fontId="8" fillId="0" borderId="0" xfId="44" applyNumberFormat="1" applyFont="1" applyBorder="1" applyAlignment="1">
      <alignment/>
    </xf>
    <xf numFmtId="9" fontId="8" fillId="0" borderId="0" xfId="58" applyFont="1" applyBorder="1" applyAlignment="1">
      <alignment/>
    </xf>
    <xf numFmtId="165" fontId="8" fillId="0" borderId="0" xfId="44" applyNumberFormat="1" applyFont="1" applyAlignment="1">
      <alignment/>
    </xf>
    <xf numFmtId="9" fontId="8" fillId="0" borderId="0" xfId="58" applyFont="1" applyAlignment="1">
      <alignment/>
    </xf>
    <xf numFmtId="44" fontId="8" fillId="0" borderId="0" xfId="44" applyFont="1" applyAlignment="1">
      <alignment/>
    </xf>
    <xf numFmtId="0" fontId="8" fillId="0" borderId="13" xfId="0" applyFont="1" applyFill="1" applyBorder="1" applyAlignment="1">
      <alignment horizontal="left" indent="1"/>
    </xf>
    <xf numFmtId="0" fontId="8" fillId="0" borderId="13" xfId="0" applyFont="1" applyBorder="1" applyAlignment="1">
      <alignment horizontal="left" indent="1"/>
    </xf>
    <xf numFmtId="165" fontId="8" fillId="0" borderId="14" xfId="44" applyNumberFormat="1" applyFont="1" applyBorder="1" applyAlignment="1">
      <alignment/>
    </xf>
    <xf numFmtId="9" fontId="8" fillId="0" borderId="14" xfId="58" applyFont="1" applyBorder="1" applyAlignment="1">
      <alignment/>
    </xf>
    <xf numFmtId="167" fontId="7" fillId="0" borderId="15" xfId="44" applyNumberFormat="1" applyFont="1" applyBorder="1" applyAlignment="1">
      <alignment horizontal="center"/>
    </xf>
    <xf numFmtId="167" fontId="8" fillId="0" borderId="16" xfId="44" applyNumberFormat="1" applyFont="1" applyBorder="1" applyAlignment="1">
      <alignment/>
    </xf>
    <xf numFmtId="0" fontId="0" fillId="0" borderId="0" xfId="0" applyAlignment="1">
      <alignment wrapText="1"/>
    </xf>
    <xf numFmtId="0" fontId="7" fillId="0" borderId="17" xfId="0" applyFont="1" applyFill="1" applyBorder="1" applyAlignment="1">
      <alignment horizontal="left"/>
    </xf>
    <xf numFmtId="165" fontId="7" fillId="0" borderId="18" xfId="44" applyNumberFormat="1" applyFont="1" applyFill="1" applyBorder="1" applyAlignment="1">
      <alignment/>
    </xf>
    <xf numFmtId="9" fontId="7" fillId="0" borderId="18" xfId="58" applyFont="1" applyFill="1" applyBorder="1" applyAlignment="1">
      <alignment/>
    </xf>
    <xf numFmtId="44" fontId="7" fillId="0" borderId="18" xfId="44" applyFont="1" applyFill="1" applyBorder="1" applyAlignment="1">
      <alignment/>
    </xf>
    <xf numFmtId="167" fontId="7" fillId="0" borderId="19" xfId="44" applyNumberFormat="1" applyFont="1" applyFill="1" applyBorder="1" applyAlignment="1">
      <alignment/>
    </xf>
    <xf numFmtId="0" fontId="7" fillId="0" borderId="20" xfId="0" applyFont="1" applyFill="1" applyBorder="1" applyAlignment="1">
      <alignment horizontal="left"/>
    </xf>
    <xf numFmtId="165" fontId="7" fillId="0" borderId="21" xfId="44" applyNumberFormat="1" applyFont="1" applyFill="1" applyBorder="1" applyAlignment="1">
      <alignment/>
    </xf>
    <xf numFmtId="9" fontId="7" fillId="0" borderId="21" xfId="58" applyFont="1" applyFill="1" applyBorder="1" applyAlignment="1">
      <alignment/>
    </xf>
    <xf numFmtId="44" fontId="7" fillId="0" borderId="21" xfId="44" applyFont="1" applyFill="1" applyBorder="1" applyAlignment="1">
      <alignment/>
    </xf>
    <xf numFmtId="167" fontId="7" fillId="0" borderId="22" xfId="44" applyNumberFormat="1" applyFont="1" applyFill="1" applyBorder="1" applyAlignment="1">
      <alignment/>
    </xf>
    <xf numFmtId="44" fontId="7" fillId="0" borderId="21" xfId="44" applyNumberFormat="1" applyFont="1" applyFill="1" applyBorder="1" applyAlignment="1">
      <alignment/>
    </xf>
    <xf numFmtId="165" fontId="8" fillId="0" borderId="21" xfId="44" applyNumberFormat="1" applyFont="1" applyFill="1" applyBorder="1" applyAlignment="1">
      <alignment/>
    </xf>
    <xf numFmtId="9" fontId="8" fillId="0" borderId="21" xfId="58" applyFont="1" applyFill="1" applyBorder="1" applyAlignment="1">
      <alignment/>
    </xf>
    <xf numFmtId="165" fontId="8" fillId="33" borderId="0" xfId="44" applyNumberFormat="1" applyFont="1" applyFill="1" applyBorder="1" applyAlignment="1">
      <alignment/>
    </xf>
    <xf numFmtId="9" fontId="8" fillId="33" borderId="0" xfId="58" applyFont="1" applyFill="1" applyBorder="1" applyAlignment="1">
      <alignment/>
    </xf>
    <xf numFmtId="165" fontId="7" fillId="33" borderId="0" xfId="44" applyNumberFormat="1" applyFont="1" applyFill="1" applyBorder="1" applyAlignment="1">
      <alignment/>
    </xf>
    <xf numFmtId="44" fontId="7" fillId="33" borderId="0" xfId="44" applyNumberFormat="1" applyFont="1" applyFill="1" applyBorder="1" applyAlignment="1">
      <alignment/>
    </xf>
    <xf numFmtId="167" fontId="7" fillId="33" borderId="16" xfId="44" applyNumberFormat="1" applyFont="1" applyFill="1" applyBorder="1" applyAlignment="1">
      <alignment/>
    </xf>
    <xf numFmtId="0" fontId="7" fillId="33" borderId="12" xfId="0" applyFont="1" applyFill="1" applyBorder="1" applyAlignment="1">
      <alignment horizontal="center"/>
    </xf>
    <xf numFmtId="165" fontId="7" fillId="0" borderId="23" xfId="44" applyNumberFormat="1" applyFont="1" applyBorder="1" applyAlignment="1">
      <alignment/>
    </xf>
    <xf numFmtId="9" fontId="7" fillId="0" borderId="23" xfId="58" applyFont="1" applyBorder="1" applyAlignment="1">
      <alignment/>
    </xf>
    <xf numFmtId="44" fontId="7" fillId="0" borderId="23" xfId="44" applyNumberFormat="1" applyFont="1" applyBorder="1" applyAlignment="1">
      <alignment/>
    </xf>
    <xf numFmtId="167" fontId="7" fillId="0" borderId="24" xfId="44" applyNumberFormat="1" applyFont="1" applyBorder="1" applyAlignment="1">
      <alignment/>
    </xf>
    <xf numFmtId="0" fontId="8" fillId="0" borderId="12" xfId="0" applyFont="1" applyBorder="1" applyAlignment="1">
      <alignment horizontal="left"/>
    </xf>
    <xf numFmtId="0" fontId="8" fillId="0" borderId="12" xfId="0" applyFont="1" applyBorder="1" applyAlignment="1">
      <alignment/>
    </xf>
    <xf numFmtId="0" fontId="7" fillId="0" borderId="12" xfId="0" applyFont="1" applyBorder="1" applyAlignment="1">
      <alignment/>
    </xf>
    <xf numFmtId="44" fontId="4" fillId="0" borderId="0" xfId="0" applyNumberFormat="1" applyFont="1" applyFill="1" applyAlignment="1">
      <alignment/>
    </xf>
    <xf numFmtId="0" fontId="0" fillId="0" borderId="0" xfId="0" applyAlignment="1">
      <alignment vertical="center"/>
    </xf>
    <xf numFmtId="44" fontId="8" fillId="34" borderId="0" xfId="44" applyFont="1" applyFill="1" applyBorder="1" applyAlignment="1">
      <alignment/>
    </xf>
    <xf numFmtId="167" fontId="8" fillId="34" borderId="16" xfId="44" applyNumberFormat="1" applyFont="1" applyFill="1" applyBorder="1" applyAlignment="1">
      <alignment/>
    </xf>
    <xf numFmtId="44" fontId="8" fillId="34" borderId="14" xfId="44" applyFont="1" applyFill="1" applyBorder="1" applyAlignment="1">
      <alignment/>
    </xf>
    <xf numFmtId="167" fontId="8" fillId="34" borderId="25" xfId="44" applyNumberFormat="1" applyFont="1" applyFill="1" applyBorder="1" applyAlignment="1">
      <alignment/>
    </xf>
    <xf numFmtId="165" fontId="8" fillId="34" borderId="0" xfId="44" applyNumberFormat="1" applyFont="1" applyFill="1" applyAlignment="1">
      <alignment/>
    </xf>
    <xf numFmtId="165" fontId="8" fillId="34" borderId="0" xfId="44" applyNumberFormat="1" applyFont="1" applyFill="1" applyBorder="1" applyAlignment="1">
      <alignment/>
    </xf>
    <xf numFmtId="168" fontId="8" fillId="34" borderId="16" xfId="44" applyNumberFormat="1" applyFont="1" applyFill="1" applyBorder="1" applyAlignment="1">
      <alignment/>
    </xf>
    <xf numFmtId="165" fontId="8" fillId="34" borderId="14" xfId="44" applyNumberFormat="1" applyFont="1" applyFill="1" applyBorder="1" applyAlignment="1">
      <alignment/>
    </xf>
    <xf numFmtId="9" fontId="7" fillId="34" borderId="0" xfId="58" applyFont="1" applyFill="1" applyBorder="1" applyAlignment="1">
      <alignment/>
    </xf>
    <xf numFmtId="9" fontId="8" fillId="34" borderId="0" xfId="58" applyFont="1" applyFill="1" applyBorder="1" applyAlignment="1">
      <alignment/>
    </xf>
    <xf numFmtId="0" fontId="9" fillId="0" borderId="0" xfId="0" applyFont="1" applyAlignment="1">
      <alignment/>
    </xf>
    <xf numFmtId="49" fontId="10" fillId="0" borderId="0" xfId="42" applyNumberFormat="1" applyFont="1" applyFill="1" applyAlignment="1">
      <alignment horizontal="left" wrapText="1"/>
    </xf>
    <xf numFmtId="0" fontId="12" fillId="0" borderId="0" xfId="0" applyFont="1" applyAlignment="1">
      <alignment horizontal="center"/>
    </xf>
    <xf numFmtId="0" fontId="12" fillId="0" borderId="0" xfId="0" applyFont="1" applyAlignment="1">
      <alignment/>
    </xf>
    <xf numFmtId="0" fontId="9" fillId="0" borderId="0" xfId="0" applyFont="1" applyAlignment="1">
      <alignment vertical="center"/>
    </xf>
    <xf numFmtId="0" fontId="11" fillId="0" borderId="0" xfId="0" applyFont="1" applyAlignment="1">
      <alignment vertical="center"/>
    </xf>
    <xf numFmtId="0" fontId="8" fillId="0" borderId="0" xfId="0" applyFont="1" applyAlignment="1">
      <alignment vertical="center" wrapText="1"/>
    </xf>
    <xf numFmtId="0" fontId="8" fillId="34" borderId="0" xfId="0" applyFont="1" applyFill="1" applyAlignment="1">
      <alignment vertical="center" wrapText="1"/>
    </xf>
    <xf numFmtId="0" fontId="4" fillId="0" borderId="0" xfId="0" applyFont="1" applyAlignment="1">
      <alignment horizontal="center" vertical="center"/>
    </xf>
    <xf numFmtId="0" fontId="7" fillId="0" borderId="26" xfId="0" applyFont="1" applyBorder="1" applyAlignment="1">
      <alignment horizontal="center" vertical="center" wrapText="1"/>
    </xf>
    <xf numFmtId="0" fontId="8" fillId="0" borderId="26" xfId="0" applyFont="1" applyFill="1" applyBorder="1" applyAlignment="1">
      <alignment/>
    </xf>
    <xf numFmtId="0" fontId="7" fillId="0" borderId="26" xfId="0" applyFont="1" applyFill="1" applyBorder="1" applyAlignment="1">
      <alignment/>
    </xf>
    <xf numFmtId="165" fontId="8" fillId="0" borderId="26" xfId="44" applyNumberFormat="1" applyFont="1" applyFill="1" applyBorder="1" applyAlignment="1">
      <alignment horizontal="center"/>
    </xf>
    <xf numFmtId="44" fontId="8" fillId="0" borderId="26" xfId="44" applyFont="1" applyBorder="1" applyAlignment="1">
      <alignment horizontal="center"/>
    </xf>
    <xf numFmtId="0" fontId="7" fillId="0" borderId="0" xfId="0" applyFont="1" applyFill="1" applyAlignment="1">
      <alignment/>
    </xf>
    <xf numFmtId="0" fontId="8" fillId="0" borderId="0" xfId="0" applyFont="1" applyFill="1" applyAlignment="1">
      <alignment horizontal="left" indent="1"/>
    </xf>
    <xf numFmtId="166" fontId="8" fillId="0" borderId="0" xfId="44" applyNumberFormat="1" applyFont="1" applyFill="1" applyAlignment="1">
      <alignment/>
    </xf>
    <xf numFmtId="0" fontId="8" fillId="0" borderId="0" xfId="0" applyFont="1" applyFill="1" applyAlignment="1">
      <alignment/>
    </xf>
    <xf numFmtId="0" fontId="7" fillId="0" borderId="0" xfId="0" applyFont="1" applyAlignment="1">
      <alignment horizontal="left"/>
    </xf>
    <xf numFmtId="0" fontId="7" fillId="0" borderId="0" xfId="0" applyFont="1" applyAlignment="1">
      <alignment/>
    </xf>
    <xf numFmtId="0" fontId="8" fillId="0" borderId="0" xfId="0" applyFont="1" applyAlignment="1">
      <alignment/>
    </xf>
    <xf numFmtId="9" fontId="7" fillId="0" borderId="0" xfId="0" applyNumberFormat="1" applyFont="1" applyFill="1" applyAlignment="1">
      <alignment/>
    </xf>
    <xf numFmtId="0" fontId="7" fillId="0" borderId="0" xfId="0" applyFont="1" applyFill="1" applyAlignment="1">
      <alignment horizontal="center"/>
    </xf>
    <xf numFmtId="9" fontId="8" fillId="0" borderId="0" xfId="0" applyNumberFormat="1" applyFont="1" applyFill="1" applyAlignment="1">
      <alignment/>
    </xf>
    <xf numFmtId="0" fontId="8" fillId="0" borderId="0" xfId="0" applyFont="1" applyFill="1" applyAlignment="1">
      <alignment horizontal="center"/>
    </xf>
    <xf numFmtId="0" fontId="13" fillId="0" borderId="0" xfId="0" applyFont="1" applyAlignment="1">
      <alignment wrapText="1"/>
    </xf>
    <xf numFmtId="0" fontId="12" fillId="0" borderId="0" xfId="0" applyFont="1" applyAlignment="1">
      <alignment horizontal="left" wrapText="1"/>
    </xf>
    <xf numFmtId="0" fontId="4" fillId="0" borderId="0" xfId="0" applyFont="1" applyAlignment="1">
      <alignment horizontal="center" vertical="center" wrapText="1"/>
    </xf>
    <xf numFmtId="0" fontId="15" fillId="0" borderId="0" xfId="0" applyFont="1" applyFill="1" applyAlignment="1">
      <alignment/>
    </xf>
    <xf numFmtId="0" fontId="5" fillId="0" borderId="10" xfId="0" applyFont="1" applyFill="1" applyBorder="1" applyAlignment="1">
      <alignment/>
    </xf>
    <xf numFmtId="165" fontId="15" fillId="0" borderId="11" xfId="44" applyNumberFormat="1" applyFont="1" applyFill="1" applyBorder="1" applyAlignment="1">
      <alignment horizontal="center" wrapText="1"/>
    </xf>
    <xf numFmtId="9" fontId="15" fillId="0" borderId="11" xfId="58" applyFont="1" applyFill="1" applyBorder="1" applyAlignment="1">
      <alignment horizontal="center" wrapText="1"/>
    </xf>
    <xf numFmtId="44" fontId="15" fillId="0" borderId="11" xfId="44" applyFont="1" applyFill="1" applyBorder="1" applyAlignment="1">
      <alignment horizontal="center" wrapText="1"/>
    </xf>
    <xf numFmtId="167" fontId="15" fillId="0" borderId="15" xfId="44" applyNumberFormat="1" applyFont="1" applyFill="1" applyBorder="1" applyAlignment="1">
      <alignment horizontal="center" wrapText="1"/>
    </xf>
    <xf numFmtId="0" fontId="7" fillId="0" borderId="26" xfId="0" applyFont="1" applyBorder="1" applyAlignment="1">
      <alignment vertical="center"/>
    </xf>
    <xf numFmtId="0" fontId="7" fillId="0" borderId="26" xfId="0" applyFont="1" applyBorder="1" applyAlignment="1">
      <alignment vertical="center" wrapText="1"/>
    </xf>
    <xf numFmtId="9" fontId="8" fillId="0" borderId="26" xfId="0" applyNumberFormat="1" applyFont="1" applyFill="1" applyBorder="1" applyAlignment="1">
      <alignment horizontal="right"/>
    </xf>
    <xf numFmtId="0" fontId="7" fillId="0" borderId="26" xfId="0" applyFont="1" applyFill="1" applyBorder="1" applyAlignment="1">
      <alignment horizontal="center" wrapText="1"/>
    </xf>
    <xf numFmtId="9" fontId="8" fillId="35" borderId="26" xfId="0" applyNumberFormat="1" applyFont="1" applyFill="1" applyBorder="1" applyAlignment="1">
      <alignment horizontal="center" wrapText="1"/>
    </xf>
    <xf numFmtId="9" fontId="4" fillId="35" borderId="0" xfId="0" applyNumberFormat="1" applyFont="1" applyFill="1" applyAlignment="1">
      <alignment horizontal="center"/>
    </xf>
    <xf numFmtId="9" fontId="8" fillId="35" borderId="26" xfId="42" applyNumberFormat="1" applyFont="1" applyFill="1" applyBorder="1" applyAlignment="1">
      <alignment horizontal="center"/>
    </xf>
    <xf numFmtId="165" fontId="8" fillId="35" borderId="26" xfId="44" applyNumberFormat="1" applyFont="1" applyFill="1" applyBorder="1" applyAlignment="1">
      <alignment horizontal="center"/>
    </xf>
    <xf numFmtId="3" fontId="8" fillId="35" borderId="26" xfId="42" applyNumberFormat="1" applyFont="1" applyFill="1" applyBorder="1" applyAlignment="1">
      <alignment horizontal="center"/>
    </xf>
    <xf numFmtId="165" fontId="8" fillId="35" borderId="26" xfId="0" applyNumberFormat="1" applyFont="1" applyFill="1" applyBorder="1" applyAlignment="1">
      <alignment/>
    </xf>
    <xf numFmtId="0" fontId="8" fillId="0" borderId="26" xfId="0" applyFont="1" applyFill="1" applyBorder="1" applyAlignment="1">
      <alignment/>
    </xf>
    <xf numFmtId="0" fontId="8" fillId="0" borderId="26" xfId="0" applyFont="1" applyBorder="1" applyAlignment="1">
      <alignment/>
    </xf>
    <xf numFmtId="0" fontId="8" fillId="0" borderId="26" xfId="0" applyFont="1" applyFill="1" applyBorder="1" applyAlignment="1">
      <alignment horizontal="left" indent="4"/>
    </xf>
    <xf numFmtId="9" fontId="8" fillId="0" borderId="26" xfId="0" applyNumberFormat="1" applyFont="1" applyBorder="1" applyAlignment="1">
      <alignment horizontal="right"/>
    </xf>
    <xf numFmtId="0" fontId="8" fillId="0" borderId="26" xfId="0" applyFont="1" applyFill="1" applyBorder="1" applyAlignment="1">
      <alignment horizontal="center" vertical="center" wrapText="1"/>
    </xf>
    <xf numFmtId="3" fontId="8" fillId="0" borderId="0" xfId="42" applyNumberFormat="1" applyFont="1" applyFill="1" applyBorder="1" applyAlignment="1">
      <alignment horizontal="center"/>
    </xf>
    <xf numFmtId="0" fontId="4" fillId="0" borderId="0" xfId="0" applyFont="1" applyFill="1" applyBorder="1" applyAlignment="1">
      <alignment/>
    </xf>
    <xf numFmtId="0" fontId="8" fillId="0" borderId="0" xfId="0" applyFont="1" applyFill="1" applyBorder="1" applyAlignment="1">
      <alignment horizontal="left"/>
    </xf>
    <xf numFmtId="0" fontId="7" fillId="0" borderId="26" xfId="0" applyFont="1" applyFill="1" applyBorder="1" applyAlignment="1">
      <alignment horizontal="center" vertical="center" wrapText="1"/>
    </xf>
    <xf numFmtId="44" fontId="8" fillId="35" borderId="26" xfId="44" applyFont="1" applyFill="1" applyBorder="1" applyAlignment="1">
      <alignment horizontal="center"/>
    </xf>
    <xf numFmtId="49" fontId="1" fillId="0" borderId="26" xfId="42" applyNumberFormat="1" applyFont="1" applyBorder="1" applyAlignment="1">
      <alignment horizontal="left" vertical="center" wrapText="1"/>
    </xf>
    <xf numFmtId="0" fontId="8" fillId="0" borderId="26" xfId="0" applyFont="1" applyBorder="1" applyAlignment="1">
      <alignment horizontal="center" vertical="center" wrapText="1"/>
    </xf>
    <xf numFmtId="0" fontId="8" fillId="36" borderId="26" xfId="0" applyFont="1" applyFill="1" applyBorder="1" applyAlignment="1">
      <alignment horizontal="center" vertical="center" wrapText="1"/>
    </xf>
    <xf numFmtId="0" fontId="8" fillId="36" borderId="26" xfId="0" applyFont="1" applyFill="1" applyBorder="1" applyAlignment="1">
      <alignment vertical="center" wrapText="1"/>
    </xf>
    <xf numFmtId="49" fontId="1" fillId="0" borderId="26" xfId="42" applyNumberFormat="1" applyFont="1" applyFill="1" applyBorder="1" applyAlignment="1">
      <alignment horizontal="left" vertical="center" wrapText="1"/>
    </xf>
    <xf numFmtId="0" fontId="8" fillId="0" borderId="26" xfId="0" applyFont="1" applyBorder="1" applyAlignment="1">
      <alignment vertical="center" wrapText="1"/>
    </xf>
    <xf numFmtId="49" fontId="1" fillId="36" borderId="26" xfId="42" applyNumberFormat="1" applyFont="1" applyFill="1" applyBorder="1" applyAlignment="1">
      <alignment horizontal="left" vertical="center" wrapText="1"/>
    </xf>
    <xf numFmtId="0" fontId="8" fillId="0" borderId="0" xfId="0" applyFont="1" applyFill="1" applyAlignment="1">
      <alignment vertical="center" wrapText="1"/>
    </xf>
    <xf numFmtId="0" fontId="8" fillId="0" borderId="26" xfId="0" applyFont="1" applyFill="1" applyBorder="1" applyAlignment="1">
      <alignment vertical="center" wrapText="1"/>
    </xf>
    <xf numFmtId="0" fontId="8" fillId="0" borderId="26" xfId="0" applyFont="1" applyFill="1" applyBorder="1" applyAlignment="1">
      <alignment horizontal="center" vertical="center"/>
    </xf>
    <xf numFmtId="0" fontId="8" fillId="0" borderId="0" xfId="0" applyFont="1" applyAlignment="1">
      <alignment horizontal="left" wrapText="1"/>
    </xf>
    <xf numFmtId="0" fontId="9" fillId="0" borderId="0" xfId="0" applyFont="1" applyAlignment="1">
      <alignment horizontal="center" vertical="center" wrapText="1" shrinkToFit="1"/>
    </xf>
    <xf numFmtId="0" fontId="4" fillId="0" borderId="0" xfId="0" applyFont="1" applyFill="1" applyAlignment="1">
      <alignment horizontal="center" vertical="center" wrapText="1" shrinkToFit="1"/>
    </xf>
    <xf numFmtId="0" fontId="8" fillId="0" borderId="26" xfId="0" applyFont="1" applyBorder="1" applyAlignment="1">
      <alignment vertical="center"/>
    </xf>
    <xf numFmtId="0" fontId="8" fillId="0" borderId="26" xfId="0" applyFont="1" applyBorder="1" applyAlignment="1">
      <alignment horizontal="center" vertical="center"/>
    </xf>
    <xf numFmtId="0" fontId="8" fillId="0" borderId="0" xfId="0" applyFont="1" applyAlignment="1">
      <alignment vertical="center"/>
    </xf>
    <xf numFmtId="0" fontId="43" fillId="37" borderId="26" xfId="0" applyFont="1" applyFill="1" applyBorder="1" applyAlignment="1">
      <alignment/>
    </xf>
    <xf numFmtId="0" fontId="7" fillId="37" borderId="26" xfId="0" applyFont="1" applyFill="1" applyBorder="1" applyAlignment="1">
      <alignment horizontal="left"/>
    </xf>
    <xf numFmtId="0" fontId="7" fillId="37" borderId="26" xfId="0" applyFont="1" applyFill="1" applyBorder="1" applyAlignment="1">
      <alignment horizontal="right"/>
    </xf>
    <xf numFmtId="0" fontId="46" fillId="37" borderId="0" xfId="0" applyFont="1" applyFill="1" applyAlignment="1">
      <alignment vertical="center"/>
    </xf>
    <xf numFmtId="0" fontId="46" fillId="37" borderId="0" xfId="0" applyFont="1" applyFill="1" applyAlignment="1">
      <alignment horizontal="center" vertical="center"/>
    </xf>
    <xf numFmtId="0" fontId="59" fillId="37" borderId="0" xfId="0" applyFont="1" applyFill="1" applyAlignment="1">
      <alignment/>
    </xf>
    <xf numFmtId="0" fontId="60" fillId="37" borderId="0" xfId="0" applyFont="1" applyFill="1" applyAlignment="1">
      <alignment horizontal="center" vertical="center" wrapText="1" shrinkToFit="1"/>
    </xf>
    <xf numFmtId="0" fontId="60" fillId="37" borderId="0" xfId="0" applyFont="1" applyFill="1" applyAlignment="1">
      <alignment horizontal="center" vertical="center"/>
    </xf>
    <xf numFmtId="0" fontId="61" fillId="37" borderId="0" xfId="0" applyFont="1" applyFill="1" applyAlignment="1">
      <alignment horizontal="center" vertical="center" wrapText="1"/>
    </xf>
    <xf numFmtId="0" fontId="61" fillId="37" borderId="0" xfId="0" applyFont="1" applyFill="1" applyAlignment="1">
      <alignment wrapText="1"/>
    </xf>
    <xf numFmtId="0" fontId="62" fillId="37" borderId="26" xfId="0" applyFont="1" applyFill="1" applyBorder="1" applyAlignment="1">
      <alignment horizontal="left" vertical="center" wrapText="1"/>
    </xf>
    <xf numFmtId="0" fontId="62" fillId="37" borderId="26" xfId="0" applyFont="1" applyFill="1" applyBorder="1" applyAlignment="1">
      <alignment horizontal="center" vertical="center" wrapText="1" shrinkToFit="1"/>
    </xf>
    <xf numFmtId="0" fontId="62" fillId="37" borderId="26" xfId="0" applyFont="1" applyFill="1" applyBorder="1" applyAlignment="1">
      <alignment horizontal="center" vertical="center"/>
    </xf>
    <xf numFmtId="0" fontId="62" fillId="37" borderId="26" xfId="0" applyFont="1" applyFill="1" applyBorder="1" applyAlignment="1">
      <alignment horizontal="center" vertical="center" wrapText="1"/>
    </xf>
    <xf numFmtId="0" fontId="63" fillId="37" borderId="0" xfId="0" applyFont="1" applyFill="1" applyBorder="1" applyAlignment="1">
      <alignment/>
    </xf>
    <xf numFmtId="164" fontId="1" fillId="38" borderId="26" xfId="42" applyNumberFormat="1" applyFont="1" applyFill="1" applyBorder="1" applyAlignment="1">
      <alignment horizontal="center" vertical="center" wrapText="1" shrinkToFit="1"/>
    </xf>
    <xf numFmtId="165" fontId="1" fillId="38" borderId="26" xfId="44" applyNumberFormat="1" applyFont="1" applyFill="1" applyBorder="1" applyAlignment="1">
      <alignment horizontal="center" vertical="center" wrapText="1" shrinkToFit="1"/>
    </xf>
    <xf numFmtId="9" fontId="8" fillId="38" borderId="26" xfId="0" applyNumberFormat="1" applyFont="1" applyFill="1" applyBorder="1" applyAlignment="1">
      <alignment horizontal="center" vertical="center" wrapText="1" shrinkToFit="1"/>
    </xf>
    <xf numFmtId="165" fontId="8" fillId="38" borderId="0" xfId="44" applyNumberFormat="1" applyFont="1" applyFill="1" applyBorder="1" applyAlignment="1">
      <alignment/>
    </xf>
    <xf numFmtId="165" fontId="8" fillId="38" borderId="14" xfId="44" applyNumberFormat="1" applyFont="1" applyFill="1" applyBorder="1" applyAlignment="1">
      <alignment/>
    </xf>
    <xf numFmtId="9" fontId="8" fillId="38" borderId="0" xfId="58" applyFont="1" applyFill="1" applyBorder="1" applyAlignment="1">
      <alignment/>
    </xf>
    <xf numFmtId="9" fontId="8" fillId="38" borderId="14" xfId="58" applyFont="1" applyFill="1" applyBorder="1" applyAlignment="1">
      <alignment/>
    </xf>
    <xf numFmtId="9" fontId="8" fillId="38" borderId="26" xfId="0" applyNumberFormat="1" applyFont="1" applyFill="1" applyBorder="1" applyAlignment="1">
      <alignment vertical="center"/>
    </xf>
    <xf numFmtId="9" fontId="8" fillId="38" borderId="26" xfId="0" applyNumberFormat="1" applyFont="1" applyFill="1" applyBorder="1" applyAlignment="1">
      <alignment vertical="center"/>
    </xf>
    <xf numFmtId="3" fontId="8" fillId="38" borderId="26" xfId="42" applyNumberFormat="1" applyFont="1" applyFill="1" applyBorder="1" applyAlignment="1">
      <alignment horizontal="center"/>
    </xf>
    <xf numFmtId="3" fontId="8" fillId="38" borderId="26" xfId="0" applyNumberFormat="1" applyFont="1" applyFill="1" applyBorder="1" applyAlignment="1">
      <alignment horizontal="center" vertical="center" wrapText="1" shrinkToFit="1"/>
    </xf>
    <xf numFmtId="3" fontId="1" fillId="38" borderId="26" xfId="42" applyNumberFormat="1" applyFont="1" applyFill="1" applyBorder="1" applyAlignment="1">
      <alignment horizontal="center" vertical="center" wrapText="1" shrinkToFit="1"/>
    </xf>
    <xf numFmtId="0" fontId="7" fillId="39" borderId="10" xfId="0" applyFont="1" applyFill="1" applyBorder="1" applyAlignment="1">
      <alignment horizontal="center"/>
    </xf>
    <xf numFmtId="165" fontId="8" fillId="39" borderId="11" xfId="44" applyNumberFormat="1" applyFont="1" applyFill="1" applyBorder="1" applyAlignment="1">
      <alignment/>
    </xf>
    <xf numFmtId="9" fontId="8" fillId="39" borderId="11" xfId="58" applyFont="1" applyFill="1" applyBorder="1" applyAlignment="1">
      <alignment/>
    </xf>
    <xf numFmtId="44" fontId="8" fillId="39" borderId="11" xfId="44" applyFont="1" applyFill="1" applyBorder="1" applyAlignment="1">
      <alignment/>
    </xf>
    <xf numFmtId="167" fontId="8" fillId="39" borderId="15" xfId="44" applyNumberFormat="1" applyFont="1" applyFill="1" applyBorder="1" applyAlignment="1">
      <alignment/>
    </xf>
    <xf numFmtId="0" fontId="7" fillId="40" borderId="10" xfId="0" applyFont="1" applyFill="1" applyBorder="1" applyAlignment="1">
      <alignment horizontal="center"/>
    </xf>
    <xf numFmtId="165" fontId="8" fillId="40" borderId="11" xfId="44" applyNumberFormat="1" applyFont="1" applyFill="1" applyBorder="1" applyAlignment="1">
      <alignment/>
    </xf>
    <xf numFmtId="9" fontId="8" fillId="40" borderId="11" xfId="58" applyFont="1" applyFill="1" applyBorder="1" applyAlignment="1">
      <alignment/>
    </xf>
    <xf numFmtId="44" fontId="8" fillId="40" borderId="11" xfId="44" applyFont="1" applyFill="1" applyBorder="1" applyAlignment="1">
      <alignment/>
    </xf>
    <xf numFmtId="167" fontId="8" fillId="40" borderId="15" xfId="44" applyNumberFormat="1" applyFont="1" applyFill="1" applyBorder="1" applyAlignment="1">
      <alignment/>
    </xf>
    <xf numFmtId="165" fontId="8" fillId="41" borderId="11" xfId="44" applyNumberFormat="1" applyFont="1" applyFill="1" applyBorder="1" applyAlignment="1">
      <alignment/>
    </xf>
    <xf numFmtId="9" fontId="8" fillId="41" borderId="11" xfId="58" applyFont="1" applyFill="1" applyBorder="1" applyAlignment="1">
      <alignment/>
    </xf>
    <xf numFmtId="44" fontId="8" fillId="41" borderId="11" xfId="44" applyFont="1" applyFill="1" applyBorder="1" applyAlignment="1">
      <alignment/>
    </xf>
    <xf numFmtId="167" fontId="8" fillId="41" borderId="15" xfId="44" applyNumberFormat="1" applyFont="1" applyFill="1" applyBorder="1" applyAlignment="1">
      <alignment/>
    </xf>
    <xf numFmtId="0" fontId="46" fillId="41" borderId="10" xfId="0" applyFont="1" applyFill="1" applyBorder="1" applyAlignment="1">
      <alignment horizontal="center"/>
    </xf>
    <xf numFmtId="0" fontId="8" fillId="0" borderId="26" xfId="0" applyNumberFormat="1" applyFont="1" applyBorder="1" applyAlignment="1">
      <alignment/>
    </xf>
    <xf numFmtId="0" fontId="60" fillId="0" borderId="0" xfId="0" applyFont="1" applyAlignment="1">
      <alignment/>
    </xf>
    <xf numFmtId="0" fontId="59" fillId="42" borderId="0" xfId="0" applyFont="1" applyFill="1" applyAlignment="1">
      <alignment/>
    </xf>
    <xf numFmtId="0" fontId="61" fillId="42" borderId="0" xfId="0" applyFont="1" applyFill="1" applyAlignment="1">
      <alignment/>
    </xf>
    <xf numFmtId="0" fontId="64" fillId="0" borderId="0" xfId="0" applyFont="1" applyAlignment="1">
      <alignment vertical="center"/>
    </xf>
    <xf numFmtId="0" fontId="21" fillId="0" borderId="0" xfId="0" applyFont="1" applyAlignment="1">
      <alignment vertical="center"/>
    </xf>
    <xf numFmtId="0" fontId="59" fillId="42" borderId="10" xfId="0" applyFont="1" applyFill="1" applyBorder="1" applyAlignment="1">
      <alignment/>
    </xf>
    <xf numFmtId="0" fontId="59" fillId="42" borderId="26" xfId="0" applyFont="1" applyFill="1" applyBorder="1" applyAlignment="1">
      <alignment vertical="center"/>
    </xf>
    <xf numFmtId="0" fontId="5" fillId="42" borderId="26" xfId="0" applyFont="1" applyFill="1" applyBorder="1" applyAlignment="1">
      <alignment vertical="center"/>
    </xf>
    <xf numFmtId="0" fontId="21" fillId="42" borderId="26" xfId="0" applyFont="1" applyFill="1" applyBorder="1" applyAlignment="1">
      <alignment vertical="center"/>
    </xf>
    <xf numFmtId="0" fontId="21" fillId="42" borderId="0" xfId="0" applyFont="1" applyFill="1" applyAlignment="1">
      <alignment vertical="center"/>
    </xf>
    <xf numFmtId="0" fontId="62" fillId="42" borderId="0" xfId="0" applyFont="1" applyFill="1" applyAlignment="1">
      <alignment horizontal="center" vertical="center"/>
    </xf>
    <xf numFmtId="0" fontId="62" fillId="42" borderId="0" xfId="0" applyFont="1" applyFill="1" applyAlignment="1">
      <alignment horizontal="center" wrapText="1"/>
    </xf>
    <xf numFmtId="0" fontId="59" fillId="37" borderId="0" xfId="0" applyFont="1" applyFill="1" applyBorder="1" applyAlignment="1">
      <alignment/>
    </xf>
    <xf numFmtId="0" fontId="8" fillId="0" borderId="0" xfId="0" applyNumberFormat="1" applyFont="1" applyAlignment="1">
      <alignment wrapText="1"/>
    </xf>
    <xf numFmtId="0" fontId="8" fillId="0" borderId="0" xfId="0" applyFont="1" applyAlignment="1">
      <alignment/>
    </xf>
    <xf numFmtId="0" fontId="8" fillId="0" borderId="26" xfId="0" applyFont="1" applyFill="1" applyBorder="1" applyAlignment="1">
      <alignment vertical="center" wrapText="1"/>
    </xf>
    <xf numFmtId="0" fontId="8" fillId="0" borderId="0" xfId="0" applyNumberFormat="1" applyFont="1" applyAlignment="1">
      <alignment wrapText="1"/>
    </xf>
    <xf numFmtId="0" fontId="0" fillId="0" borderId="0" xfId="0" applyAlignment="1">
      <alignment wrapText="1"/>
    </xf>
    <xf numFmtId="0" fontId="8" fillId="0" borderId="0" xfId="0" applyFont="1" applyAlignment="1">
      <alignment wrapText="1"/>
    </xf>
    <xf numFmtId="0" fontId="8" fillId="0" borderId="0" xfId="0" applyFont="1" applyAlignment="1">
      <alignment wrapText="1"/>
    </xf>
    <xf numFmtId="0" fontId="15" fillId="0" borderId="0" xfId="0" applyFont="1" applyFill="1" applyAlignment="1">
      <alignment wrapText="1"/>
    </xf>
    <xf numFmtId="0" fontId="16" fillId="0" borderId="0" xfId="0" applyFont="1" applyAlignment="1">
      <alignment wrapText="1"/>
    </xf>
    <xf numFmtId="0" fontId="15" fillId="0" borderId="0" xfId="0" applyFont="1" applyAlignment="1">
      <alignment wrapText="1"/>
    </xf>
    <xf numFmtId="0" fontId="8" fillId="0" borderId="0" xfId="0" applyFont="1" applyFill="1" applyAlignment="1">
      <alignment wrapText="1"/>
    </xf>
    <xf numFmtId="0" fontId="8" fillId="0" borderId="0" xfId="0" applyFont="1" applyAlignment="1">
      <alignment horizontal="left" wrapText="1"/>
    </xf>
    <xf numFmtId="0" fontId="46" fillId="37" borderId="27" xfId="0" applyFont="1" applyFill="1" applyBorder="1" applyAlignment="1">
      <alignment horizontal="center"/>
    </xf>
    <xf numFmtId="0" fontId="46" fillId="37" borderId="28" xfId="0" applyFont="1" applyFill="1" applyBorder="1" applyAlignment="1">
      <alignment horizontal="center"/>
    </xf>
    <xf numFmtId="0" fontId="46" fillId="37" borderId="29" xfId="0" applyFont="1" applyFill="1" applyBorder="1" applyAlignment="1">
      <alignment horizontal="center"/>
    </xf>
    <xf numFmtId="0" fontId="46" fillId="42" borderId="27" xfId="0" applyFont="1" applyFill="1" applyBorder="1" applyAlignment="1">
      <alignment horizontal="center"/>
    </xf>
    <xf numFmtId="0" fontId="46" fillId="42" borderId="28" xfId="0" applyFont="1" applyFill="1" applyBorder="1" applyAlignment="1">
      <alignment horizontal="center"/>
    </xf>
    <xf numFmtId="0" fontId="46" fillId="42" borderId="29"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26</xdr:row>
      <xdr:rowOff>38100</xdr:rowOff>
    </xdr:from>
    <xdr:to>
      <xdr:col>0</xdr:col>
      <xdr:colOff>1247775</xdr:colOff>
      <xdr:row>32</xdr:row>
      <xdr:rowOff>9525</xdr:rowOff>
    </xdr:to>
    <xdr:pic>
      <xdr:nvPicPr>
        <xdr:cNvPr id="1" name="Picture 2" descr="21below copy2.jpg"/>
        <xdr:cNvPicPr preferRelativeResize="1">
          <a:picLocks noChangeAspect="1"/>
        </xdr:cNvPicPr>
      </xdr:nvPicPr>
      <xdr:blipFill>
        <a:blip r:embed="rId1"/>
        <a:stretch>
          <a:fillRect/>
        </a:stretch>
      </xdr:blipFill>
      <xdr:spPr>
        <a:xfrm>
          <a:off x="47625" y="6600825"/>
          <a:ext cx="1200150" cy="942975"/>
        </a:xfrm>
        <a:prstGeom prst="rect">
          <a:avLst/>
        </a:prstGeom>
        <a:noFill/>
        <a:ln w="9525" cmpd="sng">
          <a:noFill/>
        </a:ln>
      </xdr:spPr>
    </xdr:pic>
    <xdr:clientData/>
  </xdr:twoCellAnchor>
  <xdr:twoCellAnchor editAs="oneCell">
    <xdr:from>
      <xdr:col>0</xdr:col>
      <xdr:colOff>1571625</xdr:colOff>
      <xdr:row>26</xdr:row>
      <xdr:rowOff>9525</xdr:rowOff>
    </xdr:from>
    <xdr:to>
      <xdr:col>1</xdr:col>
      <xdr:colOff>161925</xdr:colOff>
      <xdr:row>32</xdr:row>
      <xdr:rowOff>66675</xdr:rowOff>
    </xdr:to>
    <xdr:pic>
      <xdr:nvPicPr>
        <xdr:cNvPr id="2" name="Picture 1"/>
        <xdr:cNvPicPr preferRelativeResize="1">
          <a:picLocks noChangeAspect="1"/>
        </xdr:cNvPicPr>
      </xdr:nvPicPr>
      <xdr:blipFill>
        <a:blip r:embed="rId2"/>
        <a:stretch>
          <a:fillRect/>
        </a:stretch>
      </xdr:blipFill>
      <xdr:spPr>
        <a:xfrm>
          <a:off x="1571625" y="6572250"/>
          <a:ext cx="20288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SheetLayoutView="87" zoomScalePageLayoutView="0" workbookViewId="0" topLeftCell="A1">
      <selection activeCell="A4" sqref="A4"/>
    </sheetView>
  </sheetViews>
  <sheetFormatPr defaultColWidth="8.75390625" defaultRowHeight="12.75"/>
  <cols>
    <col min="1" max="1" width="45.125" style="0" customWidth="1"/>
    <col min="2" max="2" width="65.375" style="0" customWidth="1"/>
    <col min="3" max="3" width="67.00390625" style="0" customWidth="1"/>
  </cols>
  <sheetData>
    <row r="1" spans="1:2" ht="23.25">
      <c r="A1" s="193" t="s">
        <v>68</v>
      </c>
      <c r="B1" s="152"/>
    </row>
    <row r="2" spans="1:2" ht="23.25">
      <c r="A2" s="193" t="s">
        <v>96</v>
      </c>
      <c r="B2" s="152"/>
    </row>
    <row r="3" ht="15">
      <c r="A3" s="86"/>
    </row>
    <row r="4" ht="21">
      <c r="A4" s="94" t="s">
        <v>63</v>
      </c>
    </row>
    <row r="5" spans="1:3" ht="33" customHeight="1">
      <c r="A5" s="200" t="s">
        <v>97</v>
      </c>
      <c r="B5" s="200"/>
      <c r="C5" s="87"/>
    </row>
    <row r="6" ht="15">
      <c r="A6" s="88" t="s">
        <v>98</v>
      </c>
    </row>
    <row r="7" spans="1:2" ht="13.5">
      <c r="A7" s="200" t="s">
        <v>99</v>
      </c>
      <c r="B7" s="198"/>
    </row>
    <row r="8" spans="1:2" ht="13.5">
      <c r="A8" s="200" t="s">
        <v>100</v>
      </c>
      <c r="B8" s="198"/>
    </row>
    <row r="9" spans="1:2" ht="63" customHeight="1">
      <c r="A9" s="204" t="s">
        <v>101</v>
      </c>
      <c r="B9" s="204"/>
    </row>
    <row r="10" spans="1:2" ht="18" customHeight="1">
      <c r="A10" s="204" t="s">
        <v>102</v>
      </c>
      <c r="B10" s="204"/>
    </row>
    <row r="11" ht="15">
      <c r="A11" s="85"/>
    </row>
    <row r="12" ht="21">
      <c r="A12" s="69" t="s">
        <v>69</v>
      </c>
    </row>
    <row r="13" spans="1:2" ht="30" customHeight="1">
      <c r="A13" s="199" t="s">
        <v>141</v>
      </c>
      <c r="B13" s="199"/>
    </row>
    <row r="14" spans="1:2" ht="15">
      <c r="A14" s="195"/>
      <c r="B14" s="195"/>
    </row>
    <row r="15" spans="1:4" ht="15.75">
      <c r="A15" s="96" t="s">
        <v>103</v>
      </c>
      <c r="B15" s="89"/>
      <c r="C15" s="90"/>
      <c r="D15" s="82"/>
    </row>
    <row r="16" spans="1:4" ht="15" customHeight="1">
      <c r="A16" s="204" t="s">
        <v>104</v>
      </c>
      <c r="B16" s="198"/>
      <c r="C16" s="93"/>
      <c r="D16" s="93"/>
    </row>
    <row r="17" spans="1:4" ht="15">
      <c r="A17" s="85"/>
      <c r="B17" s="91"/>
      <c r="C17" s="92"/>
      <c r="D17" s="85"/>
    </row>
    <row r="18" spans="1:4" ht="15.75">
      <c r="A18" s="201" t="s">
        <v>114</v>
      </c>
      <c r="B18" s="202"/>
      <c r="C18" s="90"/>
      <c r="D18" s="82"/>
    </row>
    <row r="19" spans="1:4" ht="30" customHeight="1">
      <c r="A19" s="205" t="s">
        <v>113</v>
      </c>
      <c r="B19" s="198"/>
      <c r="C19" s="93"/>
      <c r="D19" s="93"/>
    </row>
    <row r="20" spans="1:4" ht="12.75" customHeight="1">
      <c r="A20" s="132"/>
      <c r="B20" s="29"/>
      <c r="C20" s="93"/>
      <c r="D20" s="93"/>
    </row>
    <row r="21" spans="1:2" ht="18" customHeight="1">
      <c r="A21" s="203" t="s">
        <v>115</v>
      </c>
      <c r="B21" s="202"/>
    </row>
    <row r="22" spans="1:2" ht="13.5">
      <c r="A22" s="197" t="s">
        <v>116</v>
      </c>
      <c r="B22" s="198"/>
    </row>
    <row r="23" spans="1:2" ht="15">
      <c r="A23" s="194"/>
      <c r="B23" s="29"/>
    </row>
    <row r="24" spans="1:2" ht="18" customHeight="1">
      <c r="A24" s="203" t="s">
        <v>117</v>
      </c>
      <c r="B24" s="202"/>
    </row>
    <row r="25" spans="1:2" ht="13.5">
      <c r="A25" s="197" t="s">
        <v>118</v>
      </c>
      <c r="B25" s="198"/>
    </row>
    <row r="26" spans="1:2" ht="15">
      <c r="A26" s="194"/>
      <c r="B26" s="29"/>
    </row>
  </sheetData>
  <sheetProtection/>
  <mergeCells count="13">
    <mergeCell ref="A9:B9"/>
    <mergeCell ref="A10:B10"/>
    <mergeCell ref="A24:B24"/>
    <mergeCell ref="A25:B25"/>
    <mergeCell ref="A13:B13"/>
    <mergeCell ref="A5:B5"/>
    <mergeCell ref="A18:B18"/>
    <mergeCell ref="A22:B22"/>
    <mergeCell ref="A21:B21"/>
    <mergeCell ref="A16:B16"/>
    <mergeCell ref="A19:B19"/>
    <mergeCell ref="A7:B7"/>
    <mergeCell ref="A8:B8"/>
  </mergeCells>
  <printOptions/>
  <pageMargins left="0.7" right="0.6354166666666666" top="0.75" bottom="0.75" header="0.3" footer="0.3"/>
  <pageSetup fitToHeight="20" fitToWidth="1" horizontalDpi="1200" verticalDpi="1200" orientation="landscape" scale="98"/>
  <headerFooter>
    <oddFooter>&amp;C &amp;"Calibri,Regular"Page &amp;P</oddFooter>
  </headerFooter>
  <drawing r:id="rId1"/>
</worksheet>
</file>

<file path=xl/worksheets/sheet2.xml><?xml version="1.0" encoding="utf-8"?>
<worksheet xmlns="http://schemas.openxmlformats.org/spreadsheetml/2006/main" xmlns:r="http://schemas.openxmlformats.org/officeDocument/2006/relationships">
  <dimension ref="A1:F16"/>
  <sheetViews>
    <sheetView zoomScaleSheetLayoutView="100" zoomScalePageLayoutView="0" workbookViewId="0" topLeftCell="A1">
      <selection activeCell="A42" sqref="A42"/>
    </sheetView>
  </sheetViews>
  <sheetFormatPr defaultColWidth="10.75390625" defaultRowHeight="12.75"/>
  <cols>
    <col min="1" max="1" width="22.25390625" style="1" customWidth="1"/>
    <col min="2" max="2" width="11.375" style="134" customWidth="1"/>
    <col min="3" max="3" width="9.00390625" style="76" customWidth="1"/>
    <col min="4" max="4" width="10.00390625" style="76" customWidth="1"/>
    <col min="5" max="5" width="12.625" style="95" customWidth="1"/>
    <col min="6" max="6" width="65.375" style="9" customWidth="1"/>
    <col min="7" max="16384" width="10.75390625" style="1" customWidth="1"/>
  </cols>
  <sheetData>
    <row r="1" spans="1:6" ht="23.25">
      <c r="A1" s="143" t="s">
        <v>105</v>
      </c>
      <c r="B1" s="144"/>
      <c r="C1" s="145"/>
      <c r="D1" s="145"/>
      <c r="E1" s="146"/>
      <c r="F1" s="147"/>
    </row>
    <row r="2" spans="1:6" s="71" customFormat="1" ht="57.75" customHeight="1">
      <c r="A2" s="148" t="s">
        <v>52</v>
      </c>
      <c r="B2" s="149" t="s">
        <v>89</v>
      </c>
      <c r="C2" s="150" t="s">
        <v>90</v>
      </c>
      <c r="D2" s="151" t="s">
        <v>40</v>
      </c>
      <c r="E2" s="151" t="s">
        <v>39</v>
      </c>
      <c r="F2" s="151" t="s">
        <v>29</v>
      </c>
    </row>
    <row r="3" spans="1:6" s="71" customFormat="1" ht="60">
      <c r="A3" s="122" t="s">
        <v>24</v>
      </c>
      <c r="B3" s="153">
        <v>9317862</v>
      </c>
      <c r="C3" s="123" t="s">
        <v>31</v>
      </c>
      <c r="D3" s="116" t="s">
        <v>33</v>
      </c>
      <c r="E3" s="123" t="s">
        <v>38</v>
      </c>
      <c r="F3" s="127" t="s">
        <v>120</v>
      </c>
    </row>
    <row r="4" spans="1:6" s="72" customFormat="1" ht="105">
      <c r="A4" s="128" t="s">
        <v>93</v>
      </c>
      <c r="B4" s="154">
        <v>250</v>
      </c>
      <c r="C4" s="124" t="s">
        <v>30</v>
      </c>
      <c r="D4" s="124" t="s">
        <v>34</v>
      </c>
      <c r="E4" s="124" t="s">
        <v>36</v>
      </c>
      <c r="F4" s="125" t="s">
        <v>121</v>
      </c>
    </row>
    <row r="5" spans="1:6" s="72" customFormat="1" ht="90">
      <c r="A5" s="126" t="s">
        <v>67</v>
      </c>
      <c r="B5" s="163">
        <v>30</v>
      </c>
      <c r="C5" s="123" t="s">
        <v>59</v>
      </c>
      <c r="D5" s="116" t="s">
        <v>35</v>
      </c>
      <c r="E5" s="123" t="s">
        <v>37</v>
      </c>
      <c r="F5" s="127" t="s">
        <v>122</v>
      </c>
    </row>
    <row r="6" spans="1:6" s="72" customFormat="1" ht="15.75">
      <c r="A6" s="128" t="s">
        <v>87</v>
      </c>
      <c r="B6" s="164">
        <v>385</v>
      </c>
      <c r="C6" s="124" t="s">
        <v>88</v>
      </c>
      <c r="D6" s="124" t="s">
        <v>33</v>
      </c>
      <c r="E6" s="124" t="s">
        <v>38</v>
      </c>
      <c r="F6" s="125" t="s">
        <v>123</v>
      </c>
    </row>
    <row r="7" spans="1:6" s="72" customFormat="1" ht="60">
      <c r="A7" s="127" t="s">
        <v>58</v>
      </c>
      <c r="B7" s="163">
        <v>2500</v>
      </c>
      <c r="C7" s="123" t="s">
        <v>32</v>
      </c>
      <c r="D7" s="123" t="s">
        <v>35</v>
      </c>
      <c r="E7" s="123" t="s">
        <v>38</v>
      </c>
      <c r="F7" s="127" t="s">
        <v>94</v>
      </c>
    </row>
    <row r="8" spans="1:6" s="72" customFormat="1" ht="45">
      <c r="A8" s="125" t="s">
        <v>20</v>
      </c>
      <c r="B8" s="155">
        <v>0.3</v>
      </c>
      <c r="C8" s="124" t="s">
        <v>60</v>
      </c>
      <c r="D8" s="124" t="s">
        <v>34</v>
      </c>
      <c r="E8" s="124" t="s">
        <v>56</v>
      </c>
      <c r="F8" s="125" t="s">
        <v>124</v>
      </c>
    </row>
    <row r="15" s="72" customFormat="1" ht="15.75">
      <c r="B15" s="133"/>
    </row>
    <row r="16" spans="1:6" s="72" customFormat="1" ht="15.75">
      <c r="A16" s="1"/>
      <c r="B16" s="134"/>
      <c r="C16" s="76"/>
      <c r="D16" s="76"/>
      <c r="E16" s="95"/>
      <c r="F16" s="9"/>
    </row>
  </sheetData>
  <sheetProtection/>
  <printOptions/>
  <pageMargins left="1" right="1" top="1" bottom="1" header="0.5" footer="0.5"/>
  <pageSetup firstPageNumber="3" useFirstPageNumber="1" fitToHeight="0" fitToWidth="0" horizontalDpi="600" verticalDpi="600" orientation="landscape" scale="77"/>
  <headerFooter alignWithMargins="0">
    <oddFooter>&amp;L&amp;"Calibri,Regular"School Facilities Cost Calculator&amp;C&amp;"Calibri,Regular"Page &amp;P&amp;R&amp;"Calibri,Regular"Developed by 21st Century School Fund and the Center for Cities and Schools</oddFooter>
  </headerFooter>
  <rowBreaks count="1" manualBreakCount="1">
    <brk id="8" max="5" man="1"/>
  </rowBreaks>
</worksheet>
</file>

<file path=xl/worksheets/sheet3.xml><?xml version="1.0" encoding="utf-8"?>
<worksheet xmlns="http://schemas.openxmlformats.org/spreadsheetml/2006/main" xmlns:r="http://schemas.openxmlformats.org/officeDocument/2006/relationships">
  <sheetPr>
    <tabColor theme="6" tint="-0.24997000396251678"/>
  </sheetPr>
  <dimension ref="A1:F35"/>
  <sheetViews>
    <sheetView zoomScaleSheetLayoutView="100" zoomScalePageLayoutView="0" workbookViewId="0" topLeftCell="A1">
      <selection activeCell="A22" sqref="A22"/>
    </sheetView>
  </sheetViews>
  <sheetFormatPr defaultColWidth="10.75390625" defaultRowHeight="12.75"/>
  <cols>
    <col min="1" max="1" width="35.625" style="1" bestFit="1" customWidth="1"/>
    <col min="2" max="2" width="17.00390625" style="3" customWidth="1"/>
    <col min="3" max="3" width="10.625" style="5" customWidth="1"/>
    <col min="4" max="4" width="17.00390625" style="3" bestFit="1" customWidth="1"/>
    <col min="5" max="5" width="11.25390625" style="2" bestFit="1" customWidth="1"/>
    <col min="6" max="6" width="14.125" style="10" customWidth="1"/>
    <col min="7" max="16384" width="10.75390625" style="1" customWidth="1"/>
  </cols>
  <sheetData>
    <row r="1" spans="1:6" s="181" customFormat="1" ht="23.25">
      <c r="A1" s="186" t="s">
        <v>106</v>
      </c>
      <c r="B1" s="186"/>
      <c r="C1" s="186"/>
      <c r="D1" s="186"/>
      <c r="E1" s="186"/>
      <c r="F1" s="186"/>
    </row>
    <row r="2" spans="1:6" ht="48.75" customHeight="1">
      <c r="A2" s="97"/>
      <c r="B2" s="98" t="s">
        <v>53</v>
      </c>
      <c r="C2" s="99" t="s">
        <v>48</v>
      </c>
      <c r="D2" s="98" t="s">
        <v>64</v>
      </c>
      <c r="E2" s="100" t="s">
        <v>42</v>
      </c>
      <c r="F2" s="101" t="s">
        <v>43</v>
      </c>
    </row>
    <row r="3" spans="1:6" ht="6" customHeight="1">
      <c r="A3" s="53"/>
      <c r="B3" s="20"/>
      <c r="C3" s="21"/>
      <c r="D3" s="20"/>
      <c r="E3" s="22"/>
      <c r="F3" s="28"/>
    </row>
    <row r="4" spans="1:6" ht="15">
      <c r="A4" s="165" t="s">
        <v>4</v>
      </c>
      <c r="B4" s="166"/>
      <c r="C4" s="167"/>
      <c r="D4" s="166"/>
      <c r="E4" s="168"/>
      <c r="F4" s="169"/>
    </row>
    <row r="5" spans="1:6" ht="15">
      <c r="A5" s="17" t="s">
        <v>5</v>
      </c>
      <c r="B5" s="18"/>
      <c r="C5" s="19"/>
      <c r="D5" s="156">
        <v>6600000</v>
      </c>
      <c r="E5" s="58">
        <f>D5/'Step 1 Enter District Data'!$B$3</f>
        <v>0.7083169937481366</v>
      </c>
      <c r="F5" s="59">
        <f>E5/'Step 1 Enter District Data'!$B$7</f>
        <v>0.00028332679749925465</v>
      </c>
    </row>
    <row r="6" spans="1:6" ht="15">
      <c r="A6" s="17" t="s">
        <v>108</v>
      </c>
      <c r="B6" s="18"/>
      <c r="C6" s="19"/>
      <c r="D6" s="156">
        <v>13027519</v>
      </c>
      <c r="E6" s="58">
        <f>D6/'Step 1 Enter District Data'!$B$3</f>
        <v>1.398123196072232</v>
      </c>
      <c r="F6" s="59">
        <f>E6/'Step 1 Enter District Data'!$B$7</f>
        <v>0.0005592492784288928</v>
      </c>
    </row>
    <row r="7" spans="1:6" ht="15">
      <c r="A7" s="17" t="s">
        <v>6</v>
      </c>
      <c r="B7" s="18"/>
      <c r="C7" s="19"/>
      <c r="D7" s="156">
        <v>26386387</v>
      </c>
      <c r="E7" s="58">
        <f>D7/'Step 1 Enter District Data'!$B$3</f>
        <v>2.831807017532563</v>
      </c>
      <c r="F7" s="59">
        <f>E7/'Step 1 Enter District Data'!$B$7</f>
        <v>0.0011327228070130253</v>
      </c>
    </row>
    <row r="8" spans="1:6" ht="15">
      <c r="A8" s="17" t="s">
        <v>7</v>
      </c>
      <c r="B8" s="18"/>
      <c r="C8" s="19"/>
      <c r="D8" s="156">
        <v>6238555</v>
      </c>
      <c r="E8" s="58">
        <f>D8/'Step 1 Enter District Data'!$B$3</f>
        <v>0.6695264428685465</v>
      </c>
      <c r="F8" s="59">
        <f>E8/'Step 1 Enter District Data'!$B$7</f>
        <v>0.00026781057714741856</v>
      </c>
    </row>
    <row r="9" spans="1:6" ht="15.75" thickBot="1">
      <c r="A9" s="24" t="s">
        <v>41</v>
      </c>
      <c r="B9" s="25"/>
      <c r="C9" s="26"/>
      <c r="D9" s="157">
        <v>410220</v>
      </c>
      <c r="E9" s="60">
        <f>D9/'Step 1 Enter District Data'!$B$3</f>
        <v>0.04402512078414555</v>
      </c>
      <c r="F9" s="61">
        <f>E9/'Step 1 Enter District Data'!$B$7</f>
        <v>1.761004831365822E-05</v>
      </c>
    </row>
    <row r="10" spans="1:6" ht="16.5" thickBot="1" thickTop="1">
      <c r="A10" s="30" t="s">
        <v>8</v>
      </c>
      <c r="B10" s="31"/>
      <c r="C10" s="32"/>
      <c r="D10" s="31">
        <f>SUM(D5:D9)</f>
        <v>52662681</v>
      </c>
      <c r="E10" s="33">
        <f>SUM(E5:E9)</f>
        <v>5.651798771005624</v>
      </c>
      <c r="F10" s="34">
        <f>E10/'Step 1 Enter District Data'!$B$7</f>
        <v>0.0022607195084022496</v>
      </c>
    </row>
    <row r="11" spans="1:6" ht="6" customHeight="1">
      <c r="A11" s="54"/>
      <c r="B11" s="20"/>
      <c r="C11" s="21"/>
      <c r="D11" s="20"/>
      <c r="E11" s="22"/>
      <c r="F11" s="28"/>
    </row>
    <row r="12" spans="1:6" ht="15">
      <c r="A12" s="170" t="s">
        <v>92</v>
      </c>
      <c r="B12" s="171"/>
      <c r="C12" s="172"/>
      <c r="D12" s="171"/>
      <c r="E12" s="173"/>
      <c r="F12" s="174"/>
    </row>
    <row r="13" spans="1:6" ht="15">
      <c r="A13" s="17" t="s">
        <v>9</v>
      </c>
      <c r="B13" s="156">
        <v>324794</v>
      </c>
      <c r="C13" s="158">
        <v>1</v>
      </c>
      <c r="D13" s="62">
        <f>C13*B13</f>
        <v>324794</v>
      </c>
      <c r="E13" s="58">
        <f>B13/'Step 1 Enter District Data'!$B$3</f>
        <v>0.03485713782839883</v>
      </c>
      <c r="F13" s="59">
        <f>E13/'Step 1 Enter District Data'!$B$7</f>
        <v>1.3942855131359533E-05</v>
      </c>
    </row>
    <row r="14" spans="1:6" ht="15">
      <c r="A14" s="17" t="s">
        <v>23</v>
      </c>
      <c r="B14" s="156">
        <v>495269</v>
      </c>
      <c r="C14" s="158">
        <v>1</v>
      </c>
      <c r="D14" s="62">
        <f>C14*B14</f>
        <v>495269</v>
      </c>
      <c r="E14" s="58">
        <f>B14/'Step 1 Enter District Data'!$B$3</f>
        <v>0.05315264381464332</v>
      </c>
      <c r="F14" s="59">
        <f>E14/'Step 1 Enter District Data'!$B$7</f>
        <v>2.1261057525857327E-05</v>
      </c>
    </row>
    <row r="15" spans="1:6" ht="15">
      <c r="A15" s="17" t="s">
        <v>21</v>
      </c>
      <c r="B15" s="156">
        <v>1246696</v>
      </c>
      <c r="C15" s="158">
        <v>1</v>
      </c>
      <c r="D15" s="62">
        <f>C15*B15</f>
        <v>1246696</v>
      </c>
      <c r="E15" s="58">
        <f>B15/'Step 1 Enter District Data'!$B$3</f>
        <v>0.13379635800573136</v>
      </c>
      <c r="F15" s="59">
        <f>E15/'Step 1 Enter District Data'!$B$7</f>
        <v>5.3518543202292546E-05</v>
      </c>
    </row>
    <row r="16" spans="1:6" ht="15">
      <c r="A16" s="15" t="s">
        <v>10</v>
      </c>
      <c r="B16" s="156">
        <v>21600000</v>
      </c>
      <c r="C16" s="158">
        <v>0.1</v>
      </c>
      <c r="D16" s="63">
        <f aca="true" t="shared" si="0" ref="D16:D21">B16*C16</f>
        <v>2160000</v>
      </c>
      <c r="E16" s="58">
        <f>D16/'Step 1 Enter District Data'!$B$3</f>
        <v>0.231812834317572</v>
      </c>
      <c r="F16" s="59">
        <f>E16/'Step 1 Enter District Data'!$B$7</f>
        <v>9.272513372702879E-05</v>
      </c>
    </row>
    <row r="17" spans="1:6" ht="15">
      <c r="A17" s="15" t="s">
        <v>11</v>
      </c>
      <c r="B17" s="156">
        <v>3728837</v>
      </c>
      <c r="C17" s="158">
        <v>0.1</v>
      </c>
      <c r="D17" s="63">
        <f t="shared" si="0"/>
        <v>372883.7</v>
      </c>
      <c r="E17" s="58">
        <f>D17/'Step 1 Enter District Data'!$B$3</f>
        <v>0.04001816081843668</v>
      </c>
      <c r="F17" s="59">
        <f>E17/'Step 1 Enter District Data'!$B$7</f>
        <v>1.600726432737467E-05</v>
      </c>
    </row>
    <row r="18" spans="1:6" ht="15">
      <c r="A18" s="15" t="s">
        <v>12</v>
      </c>
      <c r="B18" s="156">
        <v>1202080</v>
      </c>
      <c r="C18" s="158">
        <v>0.1</v>
      </c>
      <c r="D18" s="63">
        <f t="shared" si="0"/>
        <v>120208</v>
      </c>
      <c r="E18" s="58">
        <f>D18/'Step 1 Enter District Data'!$B$3</f>
        <v>0.012900813512799396</v>
      </c>
      <c r="F18" s="59">
        <f>E18/'Step 1 Enter District Data'!$B$7</f>
        <v>5.160325405119758E-06</v>
      </c>
    </row>
    <row r="19" spans="1:6" ht="15">
      <c r="A19" s="15" t="s">
        <v>13</v>
      </c>
      <c r="B19" s="156">
        <v>2246089</v>
      </c>
      <c r="C19" s="158">
        <v>0.1</v>
      </c>
      <c r="D19" s="63">
        <f t="shared" si="0"/>
        <v>224608.90000000002</v>
      </c>
      <c r="E19" s="58">
        <f>D19/'Step 1 Enter District Data'!$B$3</f>
        <v>0.024105197093496344</v>
      </c>
      <c r="F19" s="59">
        <f>E19/'Step 1 Enter District Data'!$B$7</f>
        <v>9.642078837398537E-06</v>
      </c>
    </row>
    <row r="20" spans="1:6" ht="15">
      <c r="A20" s="15" t="s">
        <v>14</v>
      </c>
      <c r="B20" s="156">
        <v>190052</v>
      </c>
      <c r="C20" s="158">
        <v>0.5</v>
      </c>
      <c r="D20" s="63">
        <f t="shared" si="0"/>
        <v>95026</v>
      </c>
      <c r="E20" s="58">
        <f>D20/'Step 1 Enter District Data'!$B$3</f>
        <v>0.01019826221938037</v>
      </c>
      <c r="F20" s="59">
        <f>E20/'Step 1 Enter District Data'!$B$7</f>
        <v>4.079304887752148E-06</v>
      </c>
    </row>
    <row r="21" spans="1:6" ht="15">
      <c r="A21" s="15" t="s">
        <v>15</v>
      </c>
      <c r="B21" s="156">
        <v>2056328</v>
      </c>
      <c r="C21" s="158">
        <v>0.05</v>
      </c>
      <c r="D21" s="63">
        <f t="shared" si="0"/>
        <v>102816.40000000001</v>
      </c>
      <c r="E21" s="58">
        <f>D21/'Step 1 Enter District Data'!$B$3</f>
        <v>0.011034333841819078</v>
      </c>
      <c r="F21" s="64">
        <f>E21/'Step 1 Enter District Data'!$B$7</f>
        <v>4.413733536727631E-06</v>
      </c>
    </row>
    <row r="22" spans="1:6" ht="15">
      <c r="A22" s="17" t="s">
        <v>107</v>
      </c>
      <c r="B22" s="156"/>
      <c r="C22" s="158"/>
      <c r="D22" s="63">
        <v>0</v>
      </c>
      <c r="E22" s="58">
        <f>D22/'Step 1 Enter District Data'!$B$3</f>
        <v>0</v>
      </c>
      <c r="F22" s="59"/>
    </row>
    <row r="23" spans="1:6" ht="15.75" thickBot="1">
      <c r="A23" s="23" t="s">
        <v>16</v>
      </c>
      <c r="B23" s="157">
        <v>7616920</v>
      </c>
      <c r="C23" s="159">
        <v>0.1</v>
      </c>
      <c r="D23" s="65">
        <f>B23*C23</f>
        <v>761692</v>
      </c>
      <c r="E23" s="60">
        <f>D23/'Step 1 Enter District Data'!$B$3</f>
        <v>0.08174536175787965</v>
      </c>
      <c r="F23" s="61">
        <f>E23/'Step 1 Enter District Data'!$B$7</f>
        <v>3.269814470315186E-05</v>
      </c>
    </row>
    <row r="24" spans="1:6" ht="16.5" thickBot="1" thickTop="1">
      <c r="A24" s="35" t="s">
        <v>17</v>
      </c>
      <c r="B24" s="36"/>
      <c r="C24" s="37"/>
      <c r="D24" s="36">
        <f>SUM(D13:D23)</f>
        <v>5903994.000000001</v>
      </c>
      <c r="E24" s="38">
        <f>SUM(E13:E23)</f>
        <v>0.633621103210157</v>
      </c>
      <c r="F24" s="39">
        <f>E24/'Step 1 Enter District Data'!$B$7</f>
        <v>0.00025344844128406276</v>
      </c>
    </row>
    <row r="25" spans="1:6" ht="6.75" customHeight="1">
      <c r="A25" s="54"/>
      <c r="B25" s="20"/>
      <c r="C25" s="21"/>
      <c r="D25" s="20"/>
      <c r="E25" s="22"/>
      <c r="F25" s="16"/>
    </row>
    <row r="26" spans="1:6" ht="15">
      <c r="A26" s="179" t="s">
        <v>1</v>
      </c>
      <c r="B26" s="175"/>
      <c r="C26" s="176"/>
      <c r="D26" s="175"/>
      <c r="E26" s="177"/>
      <c r="F26" s="178"/>
    </row>
    <row r="27" spans="1:6" s="4" customFormat="1" ht="15">
      <c r="A27" s="66" t="s">
        <v>0</v>
      </c>
      <c r="B27" s="63">
        <f>'Step 1 Enter District Data'!B3*'Step 1 Enter District Data'!B4</f>
        <v>2329465500</v>
      </c>
      <c r="C27" s="66"/>
      <c r="D27" s="63">
        <f>B27/'Step 1 Enter District Data'!B5</f>
        <v>77648850</v>
      </c>
      <c r="E27" s="58">
        <f>D27/'Step 1 Enter District Data'!B3</f>
        <v>8.333333333333334</v>
      </c>
      <c r="F27" s="59">
        <f>E27/'Step 1 Enter District Data'!$B$7</f>
        <v>0.0033333333333333335</v>
      </c>
    </row>
    <row r="28" spans="1:6" ht="15">
      <c r="A28" s="17" t="s">
        <v>79</v>
      </c>
      <c r="B28" s="18"/>
      <c r="C28" s="19"/>
      <c r="D28" s="156">
        <v>1324426</v>
      </c>
      <c r="E28" s="58">
        <f>D28/'Step 1 Enter District Data'!$B$3</f>
        <v>0.1421384004184651</v>
      </c>
      <c r="F28" s="59">
        <f>E28/'Step 1 Enter District Data'!$B$7</f>
        <v>5.685536016738604E-05</v>
      </c>
    </row>
    <row r="29" spans="1:6" ht="15.75" thickBot="1">
      <c r="A29" s="24" t="s">
        <v>2</v>
      </c>
      <c r="B29" s="25"/>
      <c r="C29" s="26"/>
      <c r="D29" s="157">
        <v>10607109</v>
      </c>
      <c r="E29" s="60">
        <f>D29/'Step 1 Enter District Data'!$B$3</f>
        <v>1.1383629635210308</v>
      </c>
      <c r="F29" s="61">
        <f>E29/'Step 1 Enter District Data'!$B$7</f>
        <v>0.0004553451854084123</v>
      </c>
    </row>
    <row r="30" spans="1:6" ht="16.5" thickBot="1" thickTop="1">
      <c r="A30" s="35" t="s">
        <v>3</v>
      </c>
      <c r="B30" s="41"/>
      <c r="C30" s="42"/>
      <c r="D30" s="36">
        <f>SUM(D27:D29)</f>
        <v>89580385</v>
      </c>
      <c r="E30" s="40">
        <f>SUM(E27:E29)</f>
        <v>9.61383469727283</v>
      </c>
      <c r="F30" s="39">
        <f>E30/'Step 1 Enter District Data'!$B$7</f>
        <v>0.003845533878909132</v>
      </c>
    </row>
    <row r="31" spans="1:6" ht="15">
      <c r="A31" s="48"/>
      <c r="B31" s="43"/>
      <c r="C31" s="44"/>
      <c r="D31" s="45"/>
      <c r="E31" s="46"/>
      <c r="F31" s="47"/>
    </row>
    <row r="32" spans="1:6" ht="15">
      <c r="A32" s="11"/>
      <c r="B32" s="12"/>
      <c r="C32" s="13"/>
      <c r="D32" s="12"/>
      <c r="E32" s="14"/>
      <c r="F32" s="27"/>
    </row>
    <row r="33" spans="1:6" ht="15.75" thickBot="1">
      <c r="A33" s="15"/>
      <c r="B33" s="63"/>
      <c r="C33" s="67"/>
      <c r="D33" s="63"/>
      <c r="E33" s="58"/>
      <c r="F33" s="59"/>
    </row>
    <row r="34" spans="1:6" ht="16.5" thickBot="1" thickTop="1">
      <c r="A34" s="35"/>
      <c r="B34" s="41"/>
      <c r="C34" s="42"/>
      <c r="D34" s="36"/>
      <c r="E34" s="40"/>
      <c r="F34" s="39"/>
    </row>
    <row r="35" spans="1:6" ht="15">
      <c r="A35" s="55" t="s">
        <v>80</v>
      </c>
      <c r="B35" s="49"/>
      <c r="C35" s="50"/>
      <c r="D35" s="49">
        <f>SUM(D34+D30+D10+D24)</f>
        <v>148147060</v>
      </c>
      <c r="E35" s="51">
        <f>SUM(E34+E30+E10+E24)</f>
        <v>15.899254571488612</v>
      </c>
      <c r="F35" s="52">
        <f>SUM(F34+F30+F10+F24)</f>
        <v>0.006359701828595445</v>
      </c>
    </row>
  </sheetData>
  <sheetProtection/>
  <printOptions/>
  <pageMargins left="0.75" right="0.75" top="1" bottom="1" header="0.5" footer="0.5"/>
  <pageSetup firstPageNumber="5" useFirstPageNumber="1" fitToHeight="0" fitToWidth="0" horizontalDpi="600" verticalDpi="600" orientation="landscape"/>
  <headerFooter alignWithMargins="0">
    <oddFooter>&amp;L&amp;"Calibri,Regular"School Facilities Cost Calculator&amp;C&amp;"Calibri,Regular"Page &amp;P&amp;R &amp;"Calibri,Regular"Developed by 21st Century School Fund and the Center for Cities and Schools</oddFooter>
  </headerFooter>
  <rowBreaks count="1" manualBreakCount="1">
    <brk id="25" max="5" man="1"/>
  </rowBreaks>
</worksheet>
</file>

<file path=xl/worksheets/sheet4.xml><?xml version="1.0" encoding="utf-8"?>
<worksheet xmlns="http://schemas.openxmlformats.org/spreadsheetml/2006/main" xmlns:r="http://schemas.openxmlformats.org/officeDocument/2006/relationships">
  <dimension ref="A2:E7"/>
  <sheetViews>
    <sheetView zoomScalePageLayoutView="0" workbookViewId="0" topLeftCell="A1">
      <selection activeCell="E6" sqref="E6"/>
    </sheetView>
  </sheetViews>
  <sheetFormatPr defaultColWidth="8.75390625" defaultRowHeight="12.75"/>
  <cols>
    <col min="1" max="1" width="15.375" style="0" customWidth="1"/>
    <col min="2" max="3" width="8.75390625" style="0" customWidth="1"/>
    <col min="4" max="4" width="16.00390625" style="0" customWidth="1"/>
    <col min="5" max="5" width="46.625" style="0" customWidth="1"/>
  </cols>
  <sheetData>
    <row r="2" spans="1:5" s="184" customFormat="1" ht="23.25">
      <c r="A2" s="182" t="s">
        <v>109</v>
      </c>
      <c r="B2" s="182"/>
      <c r="C2" s="183"/>
      <c r="D2" s="183"/>
      <c r="E2" s="183"/>
    </row>
    <row r="3" spans="1:5" s="73" customFormat="1" ht="60">
      <c r="A3" s="130" t="s">
        <v>44</v>
      </c>
      <c r="B3" s="160">
        <v>0</v>
      </c>
      <c r="C3" s="131" t="s">
        <v>72</v>
      </c>
      <c r="D3" s="131" t="s">
        <v>50</v>
      </c>
      <c r="E3" s="127" t="s">
        <v>125</v>
      </c>
    </row>
    <row r="4" spans="1:5" s="72" customFormat="1" ht="75">
      <c r="A4" s="130" t="s">
        <v>45</v>
      </c>
      <c r="B4" s="160">
        <v>0.25</v>
      </c>
      <c r="C4" s="131" t="s">
        <v>73</v>
      </c>
      <c r="D4" s="131" t="s">
        <v>50</v>
      </c>
      <c r="E4" s="125" t="s">
        <v>126</v>
      </c>
    </row>
    <row r="5" spans="1:5" s="72" customFormat="1" ht="90">
      <c r="A5" s="130" t="s">
        <v>46</v>
      </c>
      <c r="B5" s="160">
        <v>0.5</v>
      </c>
      <c r="C5" s="131" t="s">
        <v>74</v>
      </c>
      <c r="D5" s="131" t="s">
        <v>50</v>
      </c>
      <c r="E5" s="196" t="s">
        <v>127</v>
      </c>
    </row>
    <row r="6" spans="1:5" s="72" customFormat="1" ht="30">
      <c r="A6" s="130" t="s">
        <v>76</v>
      </c>
      <c r="B6" s="160">
        <v>1</v>
      </c>
      <c r="C6" s="131" t="s">
        <v>75</v>
      </c>
      <c r="D6" s="131" t="s">
        <v>50</v>
      </c>
      <c r="E6" s="125" t="s">
        <v>128</v>
      </c>
    </row>
    <row r="7" spans="1:5" s="137" customFormat="1" ht="30" customHeight="1">
      <c r="A7" s="135" t="s">
        <v>77</v>
      </c>
      <c r="B7" s="161">
        <v>2</v>
      </c>
      <c r="C7" s="136" t="s">
        <v>78</v>
      </c>
      <c r="D7" s="136" t="s">
        <v>50</v>
      </c>
      <c r="E7" s="127" t="s">
        <v>129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5" tint="-0.24997000396251678"/>
  </sheetPr>
  <dimension ref="A1:G35"/>
  <sheetViews>
    <sheetView zoomScalePageLayoutView="0" workbookViewId="0" topLeftCell="A1">
      <selection activeCell="F5" sqref="F5"/>
    </sheetView>
  </sheetViews>
  <sheetFormatPr defaultColWidth="10.75390625" defaultRowHeight="12.75"/>
  <cols>
    <col min="1" max="1" width="26.125" style="1" customWidth="1"/>
    <col min="2" max="2" width="12.75390625" style="1" customWidth="1"/>
    <col min="3" max="3" width="12.375" style="1" customWidth="1"/>
    <col min="4" max="4" width="14.25390625" style="1" customWidth="1"/>
    <col min="5" max="5" width="15.75390625" style="1" customWidth="1"/>
    <col min="6" max="16384" width="10.75390625" style="1" customWidth="1"/>
  </cols>
  <sheetData>
    <row r="1" spans="1:6" s="185" customFormat="1" ht="23.25" customHeight="1">
      <c r="A1" s="187" t="s">
        <v>110</v>
      </c>
      <c r="B1" s="188"/>
      <c r="C1" s="189"/>
      <c r="D1" s="189"/>
      <c r="E1" s="188"/>
      <c r="F1" s="190"/>
    </row>
    <row r="2" spans="1:6" ht="15">
      <c r="A2" s="138"/>
      <c r="B2" s="138"/>
      <c r="C2" s="209" t="s">
        <v>86</v>
      </c>
      <c r="D2" s="210"/>
      <c r="E2" s="211"/>
      <c r="F2" s="6"/>
    </row>
    <row r="3" spans="1:5" ht="54" customHeight="1">
      <c r="A3" s="102" t="s">
        <v>61</v>
      </c>
      <c r="B3" s="77" t="s">
        <v>54</v>
      </c>
      <c r="C3" s="120" t="s">
        <v>55</v>
      </c>
      <c r="D3" s="120" t="s">
        <v>70</v>
      </c>
      <c r="E3" s="120" t="s">
        <v>82</v>
      </c>
    </row>
    <row r="4" spans="1:5" ht="15">
      <c r="A4" s="103" t="s">
        <v>22</v>
      </c>
      <c r="B4" s="162">
        <v>1000</v>
      </c>
      <c r="C4" s="106">
        <f>'Step 1 Enter District Data'!B8</f>
        <v>0.3</v>
      </c>
      <c r="D4" s="110">
        <f>B4+(B4*C4)</f>
        <v>1300</v>
      </c>
      <c r="E4" s="109">
        <f>D4*'Step 2 Enter Facilities Costs'!E35</f>
        <v>20669.030942935195</v>
      </c>
    </row>
    <row r="5" spans="1:5" ht="15">
      <c r="A5" s="103" t="s">
        <v>112</v>
      </c>
      <c r="B5" s="162">
        <v>2500</v>
      </c>
      <c r="C5" s="107">
        <f>'Step 1 Enter District Data'!B8</f>
        <v>0.3</v>
      </c>
      <c r="D5" s="110">
        <f>B5+(B5*C5)</f>
        <v>3250</v>
      </c>
      <c r="E5" s="109">
        <f>D5*'Step 2 Enter Facilities Costs'!E35</f>
        <v>51672.57735733799</v>
      </c>
    </row>
    <row r="6" spans="1:5" s="6" customFormat="1" ht="15">
      <c r="A6" s="103" t="s">
        <v>111</v>
      </c>
      <c r="B6" s="162">
        <v>7500</v>
      </c>
      <c r="C6" s="108">
        <f>'Step 1 Enter District Data'!B8</f>
        <v>0.3</v>
      </c>
      <c r="D6" s="110">
        <f>B6+(B6*C6)</f>
        <v>9750</v>
      </c>
      <c r="E6" s="109">
        <f>D6*'Step 2 Enter Facilities Costs'!E35</f>
        <v>155017.73207201395</v>
      </c>
    </row>
    <row r="7" spans="1:5" s="6" customFormat="1" ht="15">
      <c r="A7" s="118"/>
      <c r="B7" s="119"/>
      <c r="C7" s="118"/>
      <c r="D7" s="118"/>
      <c r="E7" s="117"/>
    </row>
    <row r="8" spans="1:5" s="6" customFormat="1" ht="15">
      <c r="A8" s="118"/>
      <c r="B8" s="119"/>
      <c r="C8" s="118"/>
      <c r="D8" s="118"/>
      <c r="E8" s="117"/>
    </row>
    <row r="9" spans="1:5" s="6" customFormat="1" ht="15">
      <c r="A9" s="118"/>
      <c r="B9" s="119"/>
      <c r="C9" s="118"/>
      <c r="D9" s="118"/>
      <c r="E9" s="117"/>
    </row>
    <row r="10" spans="1:5" s="6" customFormat="1" ht="15">
      <c r="A10" s="138"/>
      <c r="B10" s="138"/>
      <c r="C10" s="206" t="s">
        <v>71</v>
      </c>
      <c r="D10" s="207"/>
      <c r="E10" s="208"/>
    </row>
    <row r="11" spans="1:5" s="6" customFormat="1" ht="30">
      <c r="A11" s="79" t="s">
        <v>66</v>
      </c>
      <c r="B11" s="105" t="s">
        <v>81</v>
      </c>
      <c r="C11" s="120" t="s">
        <v>83</v>
      </c>
      <c r="D11" s="120" t="s">
        <v>85</v>
      </c>
      <c r="E11" s="120" t="s">
        <v>84</v>
      </c>
    </row>
    <row r="12" spans="1:5" s="6" customFormat="1" ht="15">
      <c r="A12" s="180" t="str">
        <f>'Step 3 Set Joint-Use Policies'!A3</f>
        <v>Civic Users</v>
      </c>
      <c r="B12" s="115">
        <f>'Step 3 Set Joint-Use Policies'!B3</f>
        <v>0</v>
      </c>
      <c r="C12" s="111">
        <f>E4*B12</f>
        <v>0</v>
      </c>
      <c r="D12" s="109">
        <f>E5*B12</f>
        <v>0</v>
      </c>
      <c r="E12" s="109">
        <f>E6*B12</f>
        <v>0</v>
      </c>
    </row>
    <row r="13" spans="1:5" s="6" customFormat="1" ht="15">
      <c r="A13" s="113" t="str">
        <f>'Step 3 Set Joint-Use Policies'!A4</f>
        <v>Program Partners</v>
      </c>
      <c r="B13" s="115">
        <f>'Step 3 Set Joint-Use Policies'!B4</f>
        <v>0.25</v>
      </c>
      <c r="C13" s="109">
        <f>E4*B13</f>
        <v>5167.257735733799</v>
      </c>
      <c r="D13" s="109">
        <f>E5*B13</f>
        <v>12918.144339334498</v>
      </c>
      <c r="E13" s="109">
        <f>E6*B13</f>
        <v>38754.43301800349</v>
      </c>
    </row>
    <row r="14" spans="1:5" s="6" customFormat="1" ht="15">
      <c r="A14" s="112" t="str">
        <f>'Step 3 Set Joint-Use Policies'!A5</f>
        <v>Community Users</v>
      </c>
      <c r="B14" s="104">
        <f>'Step 3 Set Joint-Use Policies'!B5</f>
        <v>0.5</v>
      </c>
      <c r="C14" s="109">
        <f>E4*B14</f>
        <v>10334.515471467597</v>
      </c>
      <c r="D14" s="109">
        <f>E5*B14</f>
        <v>25836.288678668996</v>
      </c>
      <c r="E14" s="109">
        <f>E6*B14</f>
        <v>77508.86603600698</v>
      </c>
    </row>
    <row r="15" spans="1:5" s="6" customFormat="1" ht="15">
      <c r="A15" s="112" t="str">
        <f>'Step 3 Set Joint-Use Policies'!A6</f>
        <v>Private Users 1</v>
      </c>
      <c r="B15" s="104">
        <f>'Step 3 Set Joint-Use Policies'!B6</f>
        <v>1</v>
      </c>
      <c r="C15" s="109">
        <f>E4*B15</f>
        <v>20669.030942935195</v>
      </c>
      <c r="D15" s="109">
        <f>E5*B15</f>
        <v>51672.57735733799</v>
      </c>
      <c r="E15" s="109">
        <f>E6*B15</f>
        <v>155017.73207201395</v>
      </c>
    </row>
    <row r="16" spans="1:5" s="6" customFormat="1" ht="15">
      <c r="A16" s="112" t="str">
        <f>'Step 3 Set Joint-Use Policies'!A7</f>
        <v>Private Users 2</v>
      </c>
      <c r="B16" s="104">
        <f>'Step 3 Set Joint-Use Policies'!B7</f>
        <v>2</v>
      </c>
      <c r="C16" s="109">
        <f>E4*B16</f>
        <v>41338.06188587039</v>
      </c>
      <c r="D16" s="109">
        <f>E5*B16</f>
        <v>103345.15471467598</v>
      </c>
      <c r="E16" s="109">
        <f>E6*B16</f>
        <v>310035.4641440279</v>
      </c>
    </row>
    <row r="17" spans="1:5" s="6" customFormat="1" ht="15">
      <c r="A17" s="114"/>
      <c r="B17" s="104"/>
      <c r="C17" s="80"/>
      <c r="D17" s="80"/>
      <c r="E17" s="80"/>
    </row>
    <row r="18" spans="1:5" s="6" customFormat="1" ht="15">
      <c r="A18" s="114"/>
      <c r="B18" s="104"/>
      <c r="C18" s="80"/>
      <c r="D18" s="80"/>
      <c r="E18" s="80"/>
    </row>
    <row r="19" spans="1:7" s="6" customFormat="1" ht="15">
      <c r="A19" s="139" t="s">
        <v>62</v>
      </c>
      <c r="B19" s="140"/>
      <c r="C19" s="206" t="s">
        <v>62</v>
      </c>
      <c r="D19" s="207"/>
      <c r="E19" s="208"/>
      <c r="G19" s="56"/>
    </row>
    <row r="20" spans="1:5" s="6" customFormat="1" ht="30">
      <c r="A20" s="141" t="s">
        <v>91</v>
      </c>
      <c r="B20" s="142">
        <f>'Step 1 Enter District Data'!B7</f>
        <v>2500</v>
      </c>
      <c r="C20" s="120" t="s">
        <v>83</v>
      </c>
      <c r="D20" s="120" t="s">
        <v>85</v>
      </c>
      <c r="E20" s="120" t="s">
        <v>84</v>
      </c>
    </row>
    <row r="21" spans="1:5" s="6" customFormat="1" ht="15">
      <c r="A21" s="180" t="str">
        <f>'Step 3 Set Joint-Use Policies'!A3</f>
        <v>Civic Users</v>
      </c>
      <c r="B21" s="115">
        <f>'Step 3 Set Joint-Use Policies'!B3</f>
        <v>0</v>
      </c>
      <c r="C21" s="121">
        <f>D19*B21</f>
        <v>0</v>
      </c>
      <c r="D21" s="121">
        <f>E19*B21</f>
        <v>0</v>
      </c>
      <c r="E21" s="121">
        <f>E12/'Step 1 Enter District Data'!B7</f>
        <v>0</v>
      </c>
    </row>
    <row r="22" spans="1:5" s="6" customFormat="1" ht="15">
      <c r="A22" s="113" t="str">
        <f>'Step 3 Set Joint-Use Policies'!A4</f>
        <v>Program Partners</v>
      </c>
      <c r="B22" s="115">
        <f>'Step 3 Set Joint-Use Policies'!B4</f>
        <v>0.25</v>
      </c>
      <c r="C22" s="121">
        <f>C13/'Step 1 Enter District Data'!B7</f>
        <v>2.0669030942935196</v>
      </c>
      <c r="D22" s="121">
        <f>D13/'Step 1 Enter District Data'!B7</f>
        <v>5.167257735733799</v>
      </c>
      <c r="E22" s="121">
        <f>E13/'Step 1 Enter District Data'!B7</f>
        <v>15.501773207201396</v>
      </c>
    </row>
    <row r="23" spans="1:5" s="6" customFormat="1" ht="15">
      <c r="A23" s="112" t="str">
        <f>'Step 3 Set Joint-Use Policies'!A5</f>
        <v>Community Users</v>
      </c>
      <c r="B23" s="104">
        <f>'Step 3 Set Joint-Use Policies'!B5</f>
        <v>0.5</v>
      </c>
      <c r="C23" s="121">
        <f>C14/'Step 1 Enter District Data'!B7</f>
        <v>4.133806188587039</v>
      </c>
      <c r="D23" s="121">
        <f>D14/'Step 1 Enter District Data'!B7</f>
        <v>10.334515471467599</v>
      </c>
      <c r="E23" s="121">
        <f>E14/'Step 1 Enter District Data'!B7</f>
        <v>31.00354641440279</v>
      </c>
    </row>
    <row r="24" spans="1:5" s="6" customFormat="1" ht="15">
      <c r="A24" s="113" t="str">
        <f>'Step 3 Set Joint-Use Policies'!A6</f>
        <v>Private Users 1</v>
      </c>
      <c r="B24" s="104">
        <f>'Step 3 Set Joint-Use Policies'!B6</f>
        <v>1</v>
      </c>
      <c r="C24" s="121">
        <f>C15/'Step 1 Enter District Data'!B7</f>
        <v>8.267612377174078</v>
      </c>
      <c r="D24" s="121">
        <f>D15/'Step 1 Enter District Data'!B7</f>
        <v>20.669030942935198</v>
      </c>
      <c r="E24" s="121">
        <f>E15/'Step 1 Enter District Data'!B7</f>
        <v>62.00709282880558</v>
      </c>
    </row>
    <row r="25" spans="1:5" s="6" customFormat="1" ht="15">
      <c r="A25" s="113" t="str">
        <f>'Step 3 Set Joint-Use Policies'!A7</f>
        <v>Private Users 2</v>
      </c>
      <c r="B25" s="104">
        <f>'Step 3 Set Joint-Use Policies'!B7</f>
        <v>2</v>
      </c>
      <c r="C25" s="121">
        <f>C16/'Step 1 Enter District Data'!B7</f>
        <v>16.535224754348157</v>
      </c>
      <c r="D25" s="121">
        <f>D16/'Step 1 Enter District Data'!B7</f>
        <v>41.338061885870395</v>
      </c>
      <c r="E25" s="121">
        <f>E16/'Step 1 Enter District Data'!B7</f>
        <v>124.01418565761116</v>
      </c>
    </row>
    <row r="26" spans="2:5" s="6" customFormat="1" ht="15">
      <c r="B26" s="104"/>
      <c r="C26" s="81"/>
      <c r="D26" s="81"/>
      <c r="E26" s="81"/>
    </row>
    <row r="27" spans="1:5" s="6" customFormat="1" ht="15">
      <c r="A27" s="78"/>
      <c r="B27" s="78"/>
      <c r="C27" s="78"/>
      <c r="D27" s="78"/>
      <c r="E27" s="78"/>
    </row>
    <row r="28" spans="1:5" s="6" customFormat="1" ht="15">
      <c r="A28" s="83"/>
      <c r="B28" s="83"/>
      <c r="C28" s="84"/>
      <c r="D28" s="84"/>
      <c r="E28" s="84"/>
    </row>
    <row r="29" spans="1:5" s="6" customFormat="1" ht="15">
      <c r="A29" s="82"/>
      <c r="B29" s="82"/>
      <c r="C29" s="85"/>
      <c r="D29" s="85"/>
      <c r="E29" s="85"/>
    </row>
    <row r="30" spans="3:5" s="6" customFormat="1" ht="15">
      <c r="C30" s="85"/>
      <c r="D30" s="85"/>
      <c r="E30" s="85"/>
    </row>
    <row r="31" spans="1:5" s="6" customFormat="1" ht="12.75">
      <c r="A31" s="7"/>
      <c r="B31" s="7"/>
      <c r="C31" s="8"/>
      <c r="D31" s="8"/>
      <c r="E31" s="8"/>
    </row>
    <row r="32" spans="1:5" s="6" customFormat="1" ht="12.75">
      <c r="A32" s="7"/>
      <c r="B32" s="7"/>
      <c r="C32" s="8"/>
      <c r="D32" s="8"/>
      <c r="E32" s="8"/>
    </row>
    <row r="33" spans="1:5" s="6" customFormat="1" ht="12.75">
      <c r="A33" s="7"/>
      <c r="B33" s="7"/>
      <c r="C33" s="8"/>
      <c r="D33" s="8"/>
      <c r="E33" s="8"/>
    </row>
    <row r="34" spans="1:5" s="6" customFormat="1" ht="12.75">
      <c r="A34" s="7"/>
      <c r="B34" s="7"/>
      <c r="C34" s="8"/>
      <c r="D34" s="8"/>
      <c r="E34" s="8"/>
    </row>
    <row r="35" spans="1:5" s="6" customFormat="1" ht="12.75">
      <c r="A35" s="7"/>
      <c r="B35" s="7"/>
      <c r="C35" s="8"/>
      <c r="D35" s="8"/>
      <c r="E35" s="8"/>
    </row>
  </sheetData>
  <sheetProtection/>
  <mergeCells count="3">
    <mergeCell ref="C10:E10"/>
    <mergeCell ref="C2:E2"/>
    <mergeCell ref="C19:E19"/>
  </mergeCells>
  <printOptions/>
  <pageMargins left="0.75" right="0.57" top="1" bottom="1" header="0.5" footer="0.5"/>
  <pageSetup firstPageNumber="7" useFirstPageNumber="1" horizontalDpi="600" verticalDpi="600" orientation="landscape"/>
  <headerFooter alignWithMargins="0">
    <oddFooter>&amp;L&amp;"Calibri,Regular"School Facilities Cost Calculator &amp;C&amp;"Calibri,Regular"Page &amp;P&amp;R&amp;"Calibri,Regular"
Developed by the 21st Century School Fund and the Center for Cities and Schools</oddFooter>
  </headerFooter>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13">
      <selection activeCell="B5" sqref="B5"/>
    </sheetView>
  </sheetViews>
  <sheetFormatPr defaultColWidth="8.75390625" defaultRowHeight="12.75"/>
  <cols>
    <col min="1" max="1" width="19.00390625" style="57" customWidth="1"/>
    <col min="2" max="2" width="85.375" style="29" customWidth="1"/>
    <col min="3" max="4" width="8.75390625" style="0" customWidth="1"/>
    <col min="5" max="5" width="36.875" style="0" customWidth="1"/>
  </cols>
  <sheetData>
    <row r="1" spans="1:2" s="70" customFormat="1" ht="24.75" customHeight="1">
      <c r="A1" s="191" t="s">
        <v>28</v>
      </c>
      <c r="B1" s="192" t="s">
        <v>29</v>
      </c>
    </row>
    <row r="2" spans="1:2" s="68" customFormat="1" ht="37.5" customHeight="1">
      <c r="A2" s="74" t="s">
        <v>19</v>
      </c>
      <c r="B2" s="74" t="s">
        <v>95</v>
      </c>
    </row>
    <row r="3" spans="1:2" s="68" customFormat="1" ht="72.75" customHeight="1">
      <c r="A3" s="75" t="s">
        <v>67</v>
      </c>
      <c r="B3" s="75" t="s">
        <v>130</v>
      </c>
    </row>
    <row r="4" spans="1:2" s="68" customFormat="1" ht="51" customHeight="1">
      <c r="A4" s="74" t="s">
        <v>65</v>
      </c>
      <c r="B4" s="74" t="s">
        <v>140</v>
      </c>
    </row>
    <row r="5" spans="1:2" s="68" customFormat="1" ht="30">
      <c r="A5" s="75" t="s">
        <v>1</v>
      </c>
      <c r="B5" s="75" t="s">
        <v>131</v>
      </c>
    </row>
    <row r="6" spans="1:2" s="68" customFormat="1" ht="39.75" customHeight="1">
      <c r="A6" s="74" t="s">
        <v>44</v>
      </c>
      <c r="B6" s="74" t="s">
        <v>132</v>
      </c>
    </row>
    <row r="7" spans="1:2" s="68" customFormat="1" ht="54" customHeight="1">
      <c r="A7" s="75" t="s">
        <v>46</v>
      </c>
      <c r="B7" s="75" t="s">
        <v>133</v>
      </c>
    </row>
    <row r="8" spans="1:2" s="68" customFormat="1" ht="52.5" customHeight="1">
      <c r="A8" s="74" t="s">
        <v>20</v>
      </c>
      <c r="B8" s="74" t="s">
        <v>124</v>
      </c>
    </row>
    <row r="9" spans="1:2" s="68" customFormat="1" ht="33.75" customHeight="1">
      <c r="A9" s="75" t="s">
        <v>49</v>
      </c>
      <c r="B9" s="75" t="s">
        <v>134</v>
      </c>
    </row>
    <row r="10" spans="1:2" s="68" customFormat="1" ht="63.75" customHeight="1">
      <c r="A10" s="74" t="s">
        <v>119</v>
      </c>
      <c r="B10" s="74" t="s">
        <v>121</v>
      </c>
    </row>
    <row r="11" spans="1:2" s="68" customFormat="1" ht="28.5" customHeight="1">
      <c r="A11" s="74" t="s">
        <v>57</v>
      </c>
      <c r="B11" s="74" t="s">
        <v>25</v>
      </c>
    </row>
    <row r="12" spans="1:2" s="68" customFormat="1" ht="28.5" customHeight="1">
      <c r="A12" s="75" t="s">
        <v>26</v>
      </c>
      <c r="B12" s="75" t="s">
        <v>27</v>
      </c>
    </row>
    <row r="13" spans="1:2" s="68" customFormat="1" ht="37.5" customHeight="1">
      <c r="A13" s="129" t="s">
        <v>18</v>
      </c>
      <c r="B13" s="129" t="s">
        <v>135</v>
      </c>
    </row>
    <row r="14" spans="1:2" s="68" customFormat="1" ht="27" customHeight="1">
      <c r="A14" s="75" t="s">
        <v>47</v>
      </c>
      <c r="B14" s="75" t="s">
        <v>136</v>
      </c>
    </row>
    <row r="15" spans="1:2" s="68" customFormat="1" ht="50.25" customHeight="1">
      <c r="A15" s="74" t="s">
        <v>45</v>
      </c>
      <c r="B15" s="74" t="s">
        <v>137</v>
      </c>
    </row>
    <row r="16" spans="1:2" s="68" customFormat="1" ht="42.75" customHeight="1">
      <c r="A16" s="75" t="s">
        <v>48</v>
      </c>
      <c r="B16" s="75" t="s">
        <v>51</v>
      </c>
    </row>
    <row r="17" spans="1:2" s="68" customFormat="1" ht="54.75" customHeight="1">
      <c r="A17" s="74" t="s">
        <v>24</v>
      </c>
      <c r="B17" s="74" t="s">
        <v>138</v>
      </c>
    </row>
    <row r="18" spans="1:2" s="68" customFormat="1" ht="38.25" customHeight="1">
      <c r="A18" s="75" t="s">
        <v>87</v>
      </c>
      <c r="B18" s="75" t="s">
        <v>139</v>
      </c>
    </row>
    <row r="19" spans="1:2" ht="45">
      <c r="A19" s="74" t="s">
        <v>58</v>
      </c>
      <c r="B19" s="74" t="s">
        <v>94</v>
      </c>
    </row>
  </sheetData>
  <sheetProtection/>
  <printOptions/>
  <pageMargins left="0.7" right="0.7" top="0.75" bottom="0.75" header="0.3" footer="0.3"/>
  <pageSetup firstPageNumber="8" useFirstPageNumber="1" horizontalDpi="600" verticalDpi="600" orientation="landscape" scale="90" r:id="rId1"/>
  <headerFooter>
    <oddFooter xml:space="preserve">&amp;L&amp;"Calibri,Regular"School Facilities Cost Calculator&amp;C&amp;"Calibri,Regular"Page &amp;P&amp;R&amp;"Calibri,Regular" Developed by 21st Century School Fund  and the Center for Cities and Schools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21st Century School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Franklin</dc:creator>
  <cp:keywords/>
  <dc:description/>
  <cp:lastModifiedBy>Sean</cp:lastModifiedBy>
  <cp:lastPrinted>2014-02-25T18:23:31Z</cp:lastPrinted>
  <dcterms:created xsi:type="dcterms:W3CDTF">2009-08-28T15:42:40Z</dcterms:created>
  <dcterms:modified xsi:type="dcterms:W3CDTF">2014-03-18T19:32:28Z</dcterms:modified>
  <cp:category/>
  <cp:version/>
  <cp:contentType/>
  <cp:contentStatus/>
</cp:coreProperties>
</file>